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Cliente\Desktop\EDUZZ PLANILHAS CORRETAS DE BRINDES DO CANAL\"/>
    </mc:Choice>
  </mc:AlternateContent>
  <xr:revisionPtr revIDLastSave="0" documentId="13_ncr:1_{97C61CF3-ABC1-4695-8665-226765E676F5}" xr6:coauthVersionLast="45" xr6:coauthVersionMax="45" xr10:uidLastSave="{00000000-0000-0000-0000-000000000000}"/>
  <workbookProtection workbookAlgorithmName="SHA-512" workbookHashValue="YAqYAHrpIQTXx16x5FqYBGkklVf41gy9jZWItVX0pl3ujWEnFrsMzHNlKbXW4VxoIOu8OcETGPmo+be29bxUBg==" workbookSaltValue="AqiIctTkIkXZ2CYcACvv6w==" workbookSpinCount="100000" lockStructure="1"/>
  <bookViews>
    <workbookView xWindow="-120" yWindow="-120" windowWidth="20730" windowHeight="10830" xr2:uid="{00000000-000D-0000-FFFF-FFFF00000000}"/>
  </bookViews>
  <sheets>
    <sheet name="PLAN 10FX3G6DZ" sheetId="1" r:id="rId1"/>
    <sheet name="COMO JOGAR" sheetId="2" r:id="rId2"/>
  </sheets>
  <definedNames>
    <definedName name="_xlnm.Print_Area" localSheetId="0">'PLAN 10FX3G6DZ'!$A$1:$AD$72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3" i="1" l="1"/>
  <c r="K13" i="1"/>
  <c r="L13" i="1"/>
  <c r="M13" i="1"/>
  <c r="N13" i="1"/>
  <c r="O13" i="1"/>
  <c r="BJ35" i="1" l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N49" i="1"/>
  <c r="O49" i="1"/>
  <c r="P49" i="1"/>
  <c r="Q49" i="1"/>
  <c r="M49" i="1"/>
  <c r="I49" i="1"/>
  <c r="J49" i="1"/>
  <c r="K49" i="1"/>
  <c r="L49" i="1"/>
  <c r="H49" i="1"/>
  <c r="D49" i="1"/>
  <c r="E49" i="1"/>
  <c r="F49" i="1"/>
  <c r="G49" i="1"/>
  <c r="C49" i="1"/>
  <c r="N48" i="1"/>
  <c r="O48" i="1"/>
  <c r="P48" i="1"/>
  <c r="Q48" i="1"/>
  <c r="M48" i="1"/>
  <c r="I48" i="1"/>
  <c r="J48" i="1"/>
  <c r="K48" i="1"/>
  <c r="L48" i="1"/>
  <c r="H48" i="1"/>
  <c r="D48" i="1"/>
  <c r="E48" i="1"/>
  <c r="F48" i="1"/>
  <c r="G48" i="1"/>
  <c r="C48" i="1"/>
  <c r="N47" i="1"/>
  <c r="O47" i="1"/>
  <c r="P47" i="1"/>
  <c r="Q47" i="1"/>
  <c r="M47" i="1"/>
  <c r="I47" i="1"/>
  <c r="J47" i="1"/>
  <c r="K47" i="1"/>
  <c r="L47" i="1"/>
  <c r="H47" i="1"/>
  <c r="D47" i="1"/>
  <c r="E47" i="1"/>
  <c r="F47" i="1"/>
  <c r="G47" i="1"/>
  <c r="C47" i="1"/>
  <c r="N46" i="1"/>
  <c r="O46" i="1"/>
  <c r="P46" i="1"/>
  <c r="Q46" i="1"/>
  <c r="M46" i="1"/>
  <c r="I46" i="1"/>
  <c r="J46" i="1"/>
  <c r="K46" i="1"/>
  <c r="L46" i="1"/>
  <c r="H46" i="1"/>
  <c r="N45" i="1"/>
  <c r="O45" i="1"/>
  <c r="P45" i="1"/>
  <c r="Q45" i="1"/>
  <c r="M45" i="1"/>
  <c r="I45" i="1"/>
  <c r="J45" i="1"/>
  <c r="K45" i="1"/>
  <c r="L45" i="1"/>
  <c r="H45" i="1"/>
  <c r="N44" i="1"/>
  <c r="O44" i="1"/>
  <c r="P44" i="1"/>
  <c r="Q44" i="1"/>
  <c r="M44" i="1"/>
  <c r="I44" i="1"/>
  <c r="J44" i="1"/>
  <c r="K44" i="1"/>
  <c r="L44" i="1"/>
  <c r="H44" i="1"/>
  <c r="D44" i="1"/>
  <c r="D45" i="1" s="1"/>
  <c r="D46" i="1" s="1"/>
  <c r="E44" i="1"/>
  <c r="E45" i="1" s="1"/>
  <c r="E46" i="1" s="1"/>
  <c r="F44" i="1"/>
  <c r="F45" i="1" s="1"/>
  <c r="F46" i="1" s="1"/>
  <c r="G44" i="1"/>
  <c r="G45" i="1" s="1"/>
  <c r="G46" i="1" s="1"/>
  <c r="C44" i="1"/>
  <c r="C45" i="1" s="1"/>
  <c r="C46" i="1" s="1"/>
  <c r="N43" i="1"/>
  <c r="O43" i="1"/>
  <c r="P43" i="1"/>
  <c r="Q43" i="1"/>
  <c r="M43" i="1"/>
  <c r="I43" i="1"/>
  <c r="J43" i="1"/>
  <c r="K43" i="1"/>
  <c r="L43" i="1"/>
  <c r="H43" i="1"/>
  <c r="D43" i="1"/>
  <c r="E43" i="1"/>
  <c r="F43" i="1"/>
  <c r="G43" i="1"/>
  <c r="C43" i="1"/>
  <c r="N42" i="1"/>
  <c r="O42" i="1"/>
  <c r="P42" i="1"/>
  <c r="Q42" i="1"/>
  <c r="M42" i="1"/>
  <c r="N41" i="1"/>
  <c r="O41" i="1"/>
  <c r="P41" i="1"/>
  <c r="Q41" i="1"/>
  <c r="M41" i="1"/>
  <c r="D41" i="1"/>
  <c r="D42" i="1" s="1"/>
  <c r="E41" i="1"/>
  <c r="E42" i="1" s="1"/>
  <c r="F41" i="1"/>
  <c r="F42" i="1" s="1"/>
  <c r="G41" i="1"/>
  <c r="G42" i="1" s="1"/>
  <c r="H41" i="1"/>
  <c r="H42" i="1" s="1"/>
  <c r="I41" i="1"/>
  <c r="I42" i="1" s="1"/>
  <c r="J41" i="1"/>
  <c r="J42" i="1" s="1"/>
  <c r="K41" i="1"/>
  <c r="K42" i="1" s="1"/>
  <c r="L41" i="1"/>
  <c r="L42" i="1" s="1"/>
  <c r="C41" i="1"/>
  <c r="C42" i="1" s="1"/>
  <c r="N40" i="1"/>
  <c r="O40" i="1"/>
  <c r="P40" i="1"/>
  <c r="Q40" i="1"/>
  <c r="M40" i="1"/>
  <c r="D40" i="1"/>
  <c r="E40" i="1"/>
  <c r="F40" i="1"/>
  <c r="G40" i="1"/>
  <c r="H40" i="1"/>
  <c r="I40" i="1"/>
  <c r="J40" i="1"/>
  <c r="K40" i="1"/>
  <c r="L40" i="1"/>
  <c r="C40" i="1"/>
  <c r="S21" i="1" l="1"/>
  <c r="Q21" i="1"/>
  <c r="O21" i="1"/>
  <c r="M21" i="1"/>
  <c r="K21" i="1"/>
  <c r="I21" i="1"/>
  <c r="G21" i="1"/>
  <c r="E21" i="1"/>
  <c r="R21" i="1"/>
  <c r="N21" i="1"/>
  <c r="J21" i="1"/>
  <c r="F21" i="1"/>
  <c r="P21" i="1"/>
  <c r="L21" i="1"/>
  <c r="H21" i="1"/>
  <c r="CJ20" i="1" l="1"/>
  <c r="V21" i="1"/>
  <c r="CF20" i="1"/>
  <c r="CB20" i="1"/>
  <c r="CG20" i="1"/>
  <c r="CA20" i="1"/>
  <c r="CK20" i="1"/>
  <c r="CE20" i="1"/>
  <c r="BZ20" i="1"/>
  <c r="CI20" i="1"/>
  <c r="CD20" i="1"/>
  <c r="CH20" i="1"/>
  <c r="CC20" i="1"/>
  <c r="BV20" i="1"/>
  <c r="BR20" i="1"/>
  <c r="BN20" i="1"/>
  <c r="BJ20" i="1"/>
  <c r="BU20" i="1"/>
  <c r="BQ20" i="1"/>
  <c r="BM20" i="1"/>
  <c r="BT20" i="1"/>
  <c r="BP20" i="1"/>
  <c r="BL20" i="1"/>
  <c r="BS20" i="1"/>
  <c r="BO20" i="1"/>
  <c r="BK20" i="1"/>
  <c r="S22" i="1"/>
  <c r="Q22" i="1"/>
  <c r="O22" i="1"/>
  <c r="M22" i="1"/>
  <c r="K22" i="1"/>
  <c r="I22" i="1"/>
  <c r="G22" i="1"/>
  <c r="E22" i="1"/>
  <c r="R22" i="1"/>
  <c r="P22" i="1"/>
  <c r="N22" i="1"/>
  <c r="L22" i="1"/>
  <c r="J22" i="1"/>
  <c r="H22" i="1"/>
  <c r="F22" i="1"/>
  <c r="CC21" i="1" l="1"/>
  <c r="CG21" i="1"/>
  <c r="CK21" i="1"/>
  <c r="CB21" i="1"/>
  <c r="CF21" i="1"/>
  <c r="CJ21" i="1"/>
  <c r="CD21" i="1"/>
  <c r="CE21" i="1"/>
  <c r="CA21" i="1"/>
  <c r="CI21" i="1"/>
  <c r="BZ21" i="1"/>
  <c r="CH21" i="1"/>
  <c r="T21" i="1"/>
  <c r="BJ21" i="1"/>
  <c r="BN21" i="1"/>
  <c r="BR21" i="1"/>
  <c r="BV21" i="1"/>
  <c r="BO21" i="1"/>
  <c r="BT21" i="1"/>
  <c r="BK21" i="1"/>
  <c r="BP21" i="1"/>
  <c r="BU21" i="1"/>
  <c r="BS21" i="1"/>
  <c r="BL21" i="1"/>
  <c r="BM21" i="1"/>
  <c r="BQ21" i="1"/>
  <c r="U21" i="1"/>
  <c r="R23" i="1"/>
  <c r="P23" i="1"/>
  <c r="N23" i="1"/>
  <c r="L23" i="1"/>
  <c r="J23" i="1"/>
  <c r="H23" i="1"/>
  <c r="F23" i="1"/>
  <c r="S23" i="1"/>
  <c r="Q23" i="1"/>
  <c r="O23" i="1"/>
  <c r="M23" i="1"/>
  <c r="K23" i="1"/>
  <c r="I23" i="1"/>
  <c r="G23" i="1"/>
  <c r="E23" i="1"/>
  <c r="D13" i="1"/>
  <c r="E13" i="1"/>
  <c r="F13" i="1"/>
  <c r="G13" i="1"/>
  <c r="H13" i="1"/>
  <c r="I13" i="1"/>
  <c r="C13" i="1"/>
  <c r="T22" i="1" l="1"/>
  <c r="CC22" i="1"/>
  <c r="CG22" i="1"/>
  <c r="CK22" i="1"/>
  <c r="CB22" i="1"/>
  <c r="CF22" i="1"/>
  <c r="CJ22" i="1"/>
  <c r="BZ22" i="1"/>
  <c r="CH22" i="1"/>
  <c r="CA22" i="1"/>
  <c r="CI22" i="1"/>
  <c r="CE22" i="1"/>
  <c r="CD22" i="1"/>
  <c r="BM22" i="1"/>
  <c r="BQ22" i="1"/>
  <c r="BU22" i="1"/>
  <c r="BK22" i="1"/>
  <c r="BP22" i="1"/>
  <c r="BV22" i="1"/>
  <c r="BL22" i="1"/>
  <c r="BR22" i="1"/>
  <c r="BO22" i="1"/>
  <c r="BS22" i="1"/>
  <c r="BJ22" i="1"/>
  <c r="BT22" i="1"/>
  <c r="BN22" i="1"/>
  <c r="U22" i="1"/>
  <c r="S24" i="1"/>
  <c r="Q24" i="1"/>
  <c r="O24" i="1"/>
  <c r="M24" i="1"/>
  <c r="K24" i="1"/>
  <c r="I24" i="1"/>
  <c r="G24" i="1"/>
  <c r="E24" i="1"/>
  <c r="R24" i="1"/>
  <c r="P24" i="1"/>
  <c r="N24" i="1"/>
  <c r="L24" i="1"/>
  <c r="J24" i="1"/>
  <c r="H24" i="1"/>
  <c r="F24" i="1"/>
  <c r="X23" i="1"/>
  <c r="X22" i="1"/>
  <c r="X21" i="1"/>
  <c r="CC23" i="1" l="1"/>
  <c r="CG23" i="1"/>
  <c r="CK23" i="1"/>
  <c r="CB23" i="1"/>
  <c r="CF23" i="1"/>
  <c r="CJ23" i="1"/>
  <c r="CD23" i="1"/>
  <c r="CE23" i="1"/>
  <c r="CA23" i="1"/>
  <c r="CI23" i="1"/>
  <c r="CH23" i="1"/>
  <c r="BZ23" i="1"/>
  <c r="T23" i="1"/>
  <c r="BL23" i="1"/>
  <c r="BP23" i="1"/>
  <c r="BT23" i="1"/>
  <c r="BM23" i="1"/>
  <c r="BR23" i="1"/>
  <c r="BN23" i="1"/>
  <c r="BS23" i="1"/>
  <c r="BK23" i="1"/>
  <c r="BV23" i="1"/>
  <c r="BO23" i="1"/>
  <c r="BQ23" i="1"/>
  <c r="BJ23" i="1"/>
  <c r="BU23" i="1"/>
  <c r="U23" i="1"/>
  <c r="X24" i="1"/>
  <c r="R25" i="1"/>
  <c r="P25" i="1"/>
  <c r="N25" i="1"/>
  <c r="L25" i="1"/>
  <c r="J25" i="1"/>
  <c r="H25" i="1"/>
  <c r="F25" i="1"/>
  <c r="S25" i="1"/>
  <c r="Q25" i="1"/>
  <c r="O25" i="1"/>
  <c r="M25" i="1"/>
  <c r="K25" i="1"/>
  <c r="I25" i="1"/>
  <c r="G25" i="1"/>
  <c r="E25" i="1"/>
  <c r="V23" i="1"/>
  <c r="V24" i="1"/>
  <c r="V22" i="1"/>
  <c r="T24" i="1" l="1"/>
  <c r="CC24" i="1"/>
  <c r="CG24" i="1"/>
  <c r="CK24" i="1"/>
  <c r="CB24" i="1"/>
  <c r="CF24" i="1"/>
  <c r="CJ24" i="1"/>
  <c r="BZ24" i="1"/>
  <c r="CH24" i="1"/>
  <c r="CA24" i="1"/>
  <c r="CI24" i="1"/>
  <c r="CE24" i="1"/>
  <c r="CD24" i="1"/>
  <c r="U24" i="1"/>
  <c r="BK24" i="1"/>
  <c r="BO24" i="1"/>
  <c r="BS24" i="1"/>
  <c r="BN24" i="1"/>
  <c r="BT24" i="1"/>
  <c r="BJ24" i="1"/>
  <c r="BP24" i="1"/>
  <c r="BU24" i="1"/>
  <c r="BR24" i="1"/>
  <c r="BL24" i="1"/>
  <c r="BV24" i="1"/>
  <c r="BM24" i="1"/>
  <c r="BQ24" i="1"/>
  <c r="X25" i="1"/>
  <c r="S26" i="1"/>
  <c r="Q26" i="1"/>
  <c r="O26" i="1"/>
  <c r="M26" i="1"/>
  <c r="K26" i="1"/>
  <c r="I26" i="1"/>
  <c r="G26" i="1"/>
  <c r="F26" i="1"/>
  <c r="R26" i="1"/>
  <c r="P26" i="1"/>
  <c r="N26" i="1"/>
  <c r="L26" i="1"/>
  <c r="J26" i="1"/>
  <c r="H26" i="1"/>
  <c r="E26" i="1"/>
  <c r="V25" i="1"/>
  <c r="CC25" i="1" l="1"/>
  <c r="CG25" i="1"/>
  <c r="CK25" i="1"/>
  <c r="CB25" i="1"/>
  <c r="CF25" i="1"/>
  <c r="CJ25" i="1"/>
  <c r="CD25" i="1"/>
  <c r="CE25" i="1"/>
  <c r="CA25" i="1"/>
  <c r="CI25" i="1"/>
  <c r="BZ25" i="1"/>
  <c r="CH25" i="1"/>
  <c r="T25" i="1"/>
  <c r="BJ25" i="1"/>
  <c r="BN25" i="1"/>
  <c r="BR25" i="1"/>
  <c r="BV25" i="1"/>
  <c r="BK25" i="1"/>
  <c r="BP25" i="1"/>
  <c r="BU25" i="1"/>
  <c r="BL25" i="1"/>
  <c r="BQ25" i="1"/>
  <c r="BO25" i="1"/>
  <c r="BS25" i="1"/>
  <c r="BT25" i="1"/>
  <c r="BM25" i="1"/>
  <c r="U25" i="1"/>
  <c r="R27" i="1"/>
  <c r="P27" i="1"/>
  <c r="N27" i="1"/>
  <c r="L27" i="1"/>
  <c r="J27" i="1"/>
  <c r="H27" i="1"/>
  <c r="F27" i="1"/>
  <c r="S27" i="1"/>
  <c r="Q27" i="1"/>
  <c r="O27" i="1"/>
  <c r="M27" i="1"/>
  <c r="K27" i="1"/>
  <c r="I27" i="1"/>
  <c r="G27" i="1"/>
  <c r="E27" i="1"/>
  <c r="X26" i="1"/>
  <c r="V26" i="1"/>
  <c r="T26" i="1" l="1"/>
  <c r="CC26" i="1"/>
  <c r="CG26" i="1"/>
  <c r="CK26" i="1"/>
  <c r="CB26" i="1"/>
  <c r="CF26" i="1"/>
  <c r="CJ26" i="1"/>
  <c r="BZ26" i="1"/>
  <c r="CH26" i="1"/>
  <c r="CA26" i="1"/>
  <c r="CI26" i="1"/>
  <c r="CE26" i="1"/>
  <c r="CD26" i="1"/>
  <c r="BM26" i="1"/>
  <c r="BQ26" i="1"/>
  <c r="BU26" i="1"/>
  <c r="BL26" i="1"/>
  <c r="BR26" i="1"/>
  <c r="BN26" i="1"/>
  <c r="BS26" i="1"/>
  <c r="BK26" i="1"/>
  <c r="BV26" i="1"/>
  <c r="BO26" i="1"/>
  <c r="BP26" i="1"/>
  <c r="BJ26" i="1"/>
  <c r="BT26" i="1"/>
  <c r="U26" i="1"/>
  <c r="X27" i="1"/>
  <c r="V27" i="1"/>
  <c r="CC27" i="1" l="1"/>
  <c r="CG27" i="1"/>
  <c r="CK27" i="1"/>
  <c r="CB27" i="1"/>
  <c r="CF27" i="1"/>
  <c r="CJ27" i="1"/>
  <c r="CD27" i="1"/>
  <c r="CE27" i="1"/>
  <c r="CA27" i="1"/>
  <c r="CI27" i="1"/>
  <c r="BZ27" i="1"/>
  <c r="CH27" i="1"/>
  <c r="T27" i="1"/>
  <c r="BL27" i="1"/>
  <c r="BP27" i="1"/>
  <c r="BT27" i="1"/>
  <c r="BN27" i="1"/>
  <c r="BS27" i="1"/>
  <c r="BJ27" i="1"/>
  <c r="BO27" i="1"/>
  <c r="BU27" i="1"/>
  <c r="BR27" i="1"/>
  <c r="BK27" i="1"/>
  <c r="BV27" i="1"/>
  <c r="BM27" i="1"/>
  <c r="BQ27" i="1"/>
  <c r="U27" i="1"/>
  <c r="CC28" i="1" l="1"/>
  <c r="CG28" i="1"/>
  <c r="CK28" i="1"/>
  <c r="CB28" i="1"/>
  <c r="CF28" i="1"/>
  <c r="CJ28" i="1"/>
  <c r="BZ28" i="1"/>
  <c r="CH28" i="1"/>
  <c r="CA28" i="1"/>
  <c r="CI28" i="1"/>
  <c r="CE28" i="1"/>
  <c r="CD28" i="1"/>
  <c r="BK28" i="1"/>
  <c r="BO28" i="1"/>
  <c r="BS28" i="1"/>
  <c r="BJ28" i="1"/>
  <c r="BP28" i="1"/>
  <c r="BU28" i="1"/>
  <c r="BL28" i="1"/>
  <c r="BQ28" i="1"/>
  <c r="BV28" i="1"/>
  <c r="BN28" i="1"/>
  <c r="BR28" i="1"/>
  <c r="BT28" i="1"/>
  <c r="BM28" i="1"/>
  <c r="CC29" i="1" l="1"/>
  <c r="CG29" i="1"/>
  <c r="CK29" i="1"/>
  <c r="CB29" i="1"/>
  <c r="CF29" i="1"/>
  <c r="CJ29" i="1"/>
  <c r="CD29" i="1"/>
  <c r="CE29" i="1"/>
  <c r="CA29" i="1"/>
  <c r="CI29" i="1"/>
  <c r="BZ29" i="1"/>
  <c r="CH29" i="1"/>
  <c r="BJ29" i="1"/>
  <c r="BN29" i="1"/>
  <c r="BR29" i="1"/>
  <c r="BV29" i="1"/>
  <c r="BL29" i="1"/>
  <c r="BQ29" i="1"/>
  <c r="BM29" i="1"/>
  <c r="BS29" i="1"/>
  <c r="BK29" i="1"/>
  <c r="BU29" i="1"/>
  <c r="BO29" i="1"/>
  <c r="BP29" i="1"/>
  <c r="BT29" i="1"/>
  <c r="CC30" i="1" l="1"/>
  <c r="CG30" i="1"/>
  <c r="CK30" i="1"/>
  <c r="CB30" i="1"/>
  <c r="CF30" i="1"/>
  <c r="CJ30" i="1"/>
  <c r="BZ30" i="1"/>
  <c r="CH30" i="1"/>
  <c r="CA30" i="1"/>
  <c r="CI30" i="1"/>
  <c r="CE30" i="1"/>
  <c r="CD30" i="1"/>
  <c r="BM30" i="1"/>
  <c r="BQ30" i="1"/>
  <c r="BU30" i="1"/>
  <c r="BN30" i="1"/>
  <c r="BS30" i="1"/>
  <c r="BJ30" i="1"/>
  <c r="BO30" i="1"/>
  <c r="BT30" i="1"/>
  <c r="BR30" i="1"/>
  <c r="BK30" i="1"/>
  <c r="BV30" i="1"/>
  <c r="BL30" i="1"/>
  <c r="BP30" i="1"/>
  <c r="CC31" i="1" l="1"/>
  <c r="CG31" i="1"/>
  <c r="CK31" i="1"/>
  <c r="CB31" i="1"/>
  <c r="CF31" i="1"/>
  <c r="CJ31" i="1"/>
  <c r="CD31" i="1"/>
  <c r="CE31" i="1"/>
  <c r="CA31" i="1"/>
  <c r="CI31" i="1"/>
  <c r="CH31" i="1"/>
  <c r="BZ31" i="1"/>
  <c r="BL31" i="1"/>
  <c r="BP31" i="1"/>
  <c r="BT31" i="1"/>
  <c r="BJ31" i="1"/>
  <c r="BO31" i="1"/>
  <c r="BU31" i="1"/>
  <c r="BK31" i="1"/>
  <c r="BQ31" i="1"/>
  <c r="BV31" i="1"/>
  <c r="BN31" i="1"/>
  <c r="BR31" i="1"/>
  <c r="BS31" i="1"/>
  <c r="BM31" i="1"/>
  <c r="Q28" i="1"/>
  <c r="S28" i="1"/>
  <c r="N28" i="1"/>
  <c r="L28" i="1"/>
  <c r="J28" i="1"/>
  <c r="H28" i="1"/>
  <c r="F28" i="1"/>
  <c r="R28" i="1"/>
  <c r="P28" i="1"/>
  <c r="O28" i="1"/>
  <c r="M28" i="1"/>
  <c r="K28" i="1"/>
  <c r="I28" i="1"/>
  <c r="G28" i="1"/>
  <c r="E28" i="1"/>
  <c r="CC32" i="1" l="1"/>
  <c r="CG32" i="1"/>
  <c r="CK32" i="1"/>
  <c r="CB32" i="1"/>
  <c r="CF32" i="1"/>
  <c r="CJ32" i="1"/>
  <c r="BZ32" i="1"/>
  <c r="CH32" i="1"/>
  <c r="CA32" i="1"/>
  <c r="CI32" i="1"/>
  <c r="CE32" i="1"/>
  <c r="CD32" i="1"/>
  <c r="BK32" i="1"/>
  <c r="BO32" i="1"/>
  <c r="BS32" i="1"/>
  <c r="BL32" i="1"/>
  <c r="BQ32" i="1"/>
  <c r="BV32" i="1"/>
  <c r="BM32" i="1"/>
  <c r="BR32" i="1"/>
  <c r="BJ32" i="1"/>
  <c r="BU32" i="1"/>
  <c r="BN32" i="1"/>
  <c r="BP32" i="1"/>
  <c r="BT32" i="1"/>
  <c r="S29" i="1"/>
  <c r="Q29" i="1"/>
  <c r="O29" i="1"/>
  <c r="M29" i="1"/>
  <c r="K29" i="1"/>
  <c r="I29" i="1"/>
  <c r="G29" i="1"/>
  <c r="E29" i="1"/>
  <c r="R29" i="1"/>
  <c r="P29" i="1"/>
  <c r="N29" i="1"/>
  <c r="L29" i="1"/>
  <c r="J29" i="1"/>
  <c r="H29" i="1"/>
  <c r="F29" i="1"/>
  <c r="V28" i="1"/>
  <c r="X28" i="1"/>
  <c r="BJ33" i="1" l="1"/>
  <c r="BN33" i="1"/>
  <c r="BR33" i="1"/>
  <c r="BV33" i="1"/>
  <c r="CC33" i="1"/>
  <c r="CG33" i="1"/>
  <c r="CK33" i="1"/>
  <c r="BK33" i="1"/>
  <c r="BO33" i="1"/>
  <c r="BS33" i="1"/>
  <c r="BZ33" i="1"/>
  <c r="CD33" i="1"/>
  <c r="CH33" i="1"/>
  <c r="BL33" i="1"/>
  <c r="BP33" i="1"/>
  <c r="BT33" i="1"/>
  <c r="CA33" i="1"/>
  <c r="CE33" i="1"/>
  <c r="CI33" i="1"/>
  <c r="BM33" i="1"/>
  <c r="BQ33" i="1"/>
  <c r="BU33" i="1"/>
  <c r="CB33" i="1"/>
  <c r="CF33" i="1"/>
  <c r="CJ33" i="1"/>
  <c r="T28" i="1"/>
  <c r="U28" i="1"/>
  <c r="S30" i="1"/>
  <c r="Q30" i="1"/>
  <c r="O30" i="1"/>
  <c r="M30" i="1"/>
  <c r="J30" i="1"/>
  <c r="H30" i="1"/>
  <c r="F30" i="1"/>
  <c r="K30" i="1"/>
  <c r="R30" i="1"/>
  <c r="P30" i="1"/>
  <c r="N30" i="1"/>
  <c r="L30" i="1"/>
  <c r="I30" i="1"/>
  <c r="G30" i="1"/>
  <c r="E30" i="1"/>
  <c r="X29" i="1"/>
  <c r="V29" i="1"/>
  <c r="BM34" i="1" l="1"/>
  <c r="BQ34" i="1"/>
  <c r="BU34" i="1"/>
  <c r="CB34" i="1"/>
  <c r="CF34" i="1"/>
  <c r="CJ34" i="1"/>
  <c r="BJ34" i="1"/>
  <c r="BN34" i="1"/>
  <c r="BR34" i="1"/>
  <c r="BV34" i="1"/>
  <c r="CC34" i="1"/>
  <c r="CG34" i="1"/>
  <c r="CK34" i="1"/>
  <c r="BK34" i="1"/>
  <c r="BO34" i="1"/>
  <c r="BS34" i="1"/>
  <c r="BZ34" i="1"/>
  <c r="CD34" i="1"/>
  <c r="CH34" i="1"/>
  <c r="BL34" i="1"/>
  <c r="BP34" i="1"/>
  <c r="BT34" i="1"/>
  <c r="CA34" i="1"/>
  <c r="CE34" i="1"/>
  <c r="CI34" i="1"/>
  <c r="T29" i="1"/>
  <c r="U29" i="1"/>
  <c r="X30" i="1"/>
  <c r="V30" i="1"/>
  <c r="T30" i="1" l="1"/>
  <c r="U30" i="1"/>
  <c r="Z12" i="1" l="1"/>
  <c r="Z15" i="1"/>
  <c r="Z16" i="1"/>
  <c r="Z13" i="1"/>
  <c r="Z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V20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Soma das dezenas sorteadas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I24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 xml:space="preserve">Digite o valor da premiação, disponível no site da Caixa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I25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Digite o valor da premiação, disponível no site da Caixa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26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Soma das premiações</t>
        </r>
      </text>
    </comment>
  </commentList>
</comments>
</file>

<file path=xl/sharedStrings.xml><?xml version="1.0" encoding="utf-8"?>
<sst xmlns="http://schemas.openxmlformats.org/spreadsheetml/2006/main" count="59" uniqueCount="46">
  <si>
    <t>SOMA</t>
  </si>
  <si>
    <t>PTS</t>
  </si>
  <si>
    <t>JOGO 1</t>
  </si>
  <si>
    <t>JOGO2</t>
  </si>
  <si>
    <t>JOGO 2</t>
  </si>
  <si>
    <t>JOGO 3</t>
  </si>
  <si>
    <t>JOGO 4</t>
  </si>
  <si>
    <t>JOGO 5</t>
  </si>
  <si>
    <t>CONFERIDOR</t>
  </si>
  <si>
    <t>CONF</t>
  </si>
  <si>
    <t>JOGO 6</t>
  </si>
  <si>
    <t>JOGO 7</t>
  </si>
  <si>
    <t>JOGO 8</t>
  </si>
  <si>
    <t>JOGO 9</t>
  </si>
  <si>
    <t>JOGO 10</t>
  </si>
  <si>
    <t>IMP.</t>
  </si>
  <si>
    <t>PAR.</t>
  </si>
  <si>
    <t>Impares</t>
  </si>
  <si>
    <t>pares</t>
  </si>
  <si>
    <t xml:space="preserve">Total de </t>
  </si>
  <si>
    <t>ACERTE AS 10 FIXAS E UM GRUPO E TERÁ 15 PONTOS - ERRE AS 10 FIXAS E AINDA TERÁ CHANCES</t>
  </si>
  <si>
    <t xml:space="preserve">10 FIXAS  </t>
  </si>
  <si>
    <t>GRUPO 1</t>
  </si>
  <si>
    <t>GRUPO 2</t>
  </si>
  <si>
    <t>GRUPO 3</t>
  </si>
  <si>
    <t>Com apenas 10 jogos conseguimos propor a você uma real possibilidade de chegar aos 15 pontos.</t>
  </si>
  <si>
    <t>As possibilidades são as seguintes:</t>
  </si>
  <si>
    <t>2) Errando todas as dezenas fixas e acertando os 3 grupos completos você obterá 100% para 15 pontos</t>
  </si>
  <si>
    <t>Quanto mais dezenas fixas e dezenas em cada grupo você acertar, melhor será sua pontuação intermediária.</t>
  </si>
  <si>
    <t>***Esta planilha não oferece condições para você obter lucros se errar as fixas e os grupos.</t>
  </si>
  <si>
    <t/>
  </si>
  <si>
    <t>DIGITE AQUI AS 15 DEZENAS SORTEADAS PARA A CONFERÊNCIA</t>
  </si>
  <si>
    <t>COMO JOGAR</t>
  </si>
  <si>
    <t>CLIQUE AQUI</t>
  </si>
  <si>
    <t>Nesta planilha você jogará com as 25 dezenas da LotoFácil.</t>
  </si>
  <si>
    <t>1) Acertando as 10 dezenas fixas e um dos três grupos você obterá 100% para 15 pontos</t>
  </si>
  <si>
    <t>RETORNAR</t>
  </si>
  <si>
    <t>3) Acertando as 5 primeiras fixas ou as 5 ultimas e mais dois grupos completos</t>
  </si>
  <si>
    <t>Alguns "macetes": as fixas serão aquelas que, após seu estudo, serão a que tiver maior convicção</t>
  </si>
  <si>
    <t xml:space="preserve">PLANILHA DA SORTE </t>
  </si>
  <si>
    <t>DICAS  &amp;  LOTERIAS</t>
  </si>
  <si>
    <t>Abraço a todos e boa sorte galera.</t>
  </si>
  <si>
    <t xml:space="preserve">JOGOS </t>
  </si>
  <si>
    <t>PORTAL NET SORTE FAÇA SUA ASSINATURA ANUAL</t>
  </si>
  <si>
    <t>CLIQUE NA IMAGEM E AGUARDE PARA SABER MAIS</t>
  </si>
  <si>
    <t>ACERTOS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</si>
</sst>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0#"/>
    <numFmt numFmtId="165" formatCode="00"/>
  </numFmts>
  <fonts count="44" x14ac:knownFonts="1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theme="0"/>
      <name val="Algerian"/>
      <family val="5"/>
    </font>
    <font>
      <sz val="16"/>
      <color theme="0"/>
      <name val="Calibri"/>
      <family val="2"/>
      <scheme val="minor"/>
    </font>
    <font>
      <i/>
      <sz val="16"/>
      <color theme="0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rgb="FFCE2495"/>
      <name val="Calibri"/>
      <family val="2"/>
      <scheme val="minor"/>
    </font>
    <font>
      <sz val="72"/>
      <color rgb="FF00B050"/>
      <name val="Berlin Sans FB Demi"/>
      <family val="2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Arial Unicode MS"/>
      <family val="2"/>
    </font>
    <font>
      <b/>
      <sz val="18"/>
      <name val="Calibri"/>
      <family val="2"/>
      <scheme val="minor"/>
    </font>
    <font>
      <b/>
      <sz val="9"/>
      <color theme="1"/>
      <name val="Arial Unicode MS"/>
      <family val="2"/>
    </font>
    <font>
      <sz val="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151B1"/>
        <bgColor indexed="64"/>
      </patternFill>
    </fill>
    <fill>
      <patternFill patternType="solid">
        <fgColor rgb="FFCE2495"/>
        <bgColor indexed="64"/>
      </patternFill>
    </fill>
    <fill>
      <patternFill patternType="solid">
        <fgColor rgb="FF7030A0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theme="1"/>
      </bottom>
      <diagonal/>
    </border>
    <border>
      <left/>
      <right/>
      <top/>
      <bottom style="thick">
        <color rgb="FFFFFF00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 style="medium">
        <color indexed="64"/>
      </left>
      <right/>
      <top style="thin">
        <color indexed="64"/>
      </top>
      <bottom style="thick">
        <color theme="1"/>
      </bottom>
      <diagonal/>
    </border>
    <border>
      <left/>
      <right style="medium">
        <color indexed="64"/>
      </right>
      <top style="thin">
        <color indexed="64"/>
      </top>
      <bottom style="thick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1"/>
      </left>
      <right style="thin">
        <color indexed="64"/>
      </right>
      <top style="thick">
        <color theme="1"/>
      </top>
      <bottom style="thick">
        <color theme="1"/>
      </bottom>
      <diagonal/>
    </border>
    <border>
      <left style="thin">
        <color indexed="64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1"/>
      </right>
      <top/>
      <bottom/>
      <diagonal/>
    </border>
    <border>
      <left style="thick">
        <color theme="1"/>
      </left>
      <right style="thin">
        <color indexed="64"/>
      </right>
      <top style="thick">
        <color theme="1"/>
      </top>
      <bottom/>
      <diagonal/>
    </border>
    <border>
      <left style="thin">
        <color indexed="64"/>
      </left>
      <right style="thick">
        <color theme="1"/>
      </right>
      <top style="thick">
        <color theme="1"/>
      </top>
      <bottom/>
      <diagonal/>
    </border>
    <border>
      <left/>
      <right style="thick">
        <color theme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theme="1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ck">
        <color rgb="FFFFC000"/>
      </bottom>
      <diagonal/>
    </border>
    <border>
      <left style="thick">
        <color rgb="FFFFC000"/>
      </left>
      <right/>
      <top/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rgb="FFFFC000"/>
      </left>
      <right style="thick">
        <color rgb="FFFFC000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 style="medium">
        <color indexed="64"/>
      </left>
      <right style="thick">
        <color theme="1"/>
      </right>
      <top style="thick">
        <color theme="1"/>
      </top>
      <bottom/>
      <diagonal/>
    </border>
    <border>
      <left style="thick">
        <color rgb="FFFFC000"/>
      </left>
      <right style="thick">
        <color rgb="FF7030A0"/>
      </right>
      <top style="thick">
        <color rgb="FFFFC000"/>
      </top>
      <bottom style="thick">
        <color rgb="FFFFC000"/>
      </bottom>
      <diagonal/>
    </border>
    <border>
      <left style="thick">
        <color rgb="FFFFC000"/>
      </left>
      <right style="thick">
        <color rgb="FF7030A0"/>
      </right>
      <top/>
      <bottom style="thick">
        <color rgb="FFFFC00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thick">
        <color theme="1"/>
      </left>
      <right style="thick">
        <color rgb="FF7030A0"/>
      </right>
      <top style="medium">
        <color indexed="64"/>
      </top>
      <bottom/>
      <diagonal/>
    </border>
    <border>
      <left style="thick">
        <color rgb="FFFFC000"/>
      </left>
      <right style="thick">
        <color rgb="FF7030A0"/>
      </right>
      <top style="thick">
        <color rgb="FFFFC000"/>
      </top>
      <bottom/>
      <diagonal/>
    </border>
    <border>
      <left style="medium">
        <color indexed="64"/>
      </left>
      <right/>
      <top style="thick">
        <color rgb="FF7030A0"/>
      </top>
      <bottom style="thick">
        <color theme="1"/>
      </bottom>
      <diagonal/>
    </border>
    <border>
      <left/>
      <right/>
      <top style="thick">
        <color rgb="FF7030A0"/>
      </top>
      <bottom style="thick">
        <color theme="1"/>
      </bottom>
      <diagonal/>
    </border>
    <border>
      <left/>
      <right style="thick">
        <color theme="1"/>
      </right>
      <top style="thick">
        <color rgb="FF7030A0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indexed="64"/>
      </top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n">
        <color indexed="64"/>
      </bottom>
      <diagonal/>
    </border>
    <border>
      <left/>
      <right style="thick">
        <color rgb="FF7030A0"/>
      </right>
      <top/>
      <bottom/>
      <diagonal/>
    </border>
    <border>
      <left style="thick">
        <color theme="1"/>
      </left>
      <right/>
      <top style="thick">
        <color rgb="FFFFFF00"/>
      </top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/>
      <top style="medium">
        <color rgb="FF92D050"/>
      </top>
      <bottom style="medium">
        <color rgb="FF92D050"/>
      </bottom>
      <diagonal/>
    </border>
    <border>
      <left/>
      <right style="medium">
        <color rgb="FF92D050"/>
      </right>
      <top style="medium">
        <color rgb="FF92D050"/>
      </top>
      <bottom style="medium">
        <color rgb="FF92D050"/>
      </bottom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20" fillId="10" borderId="0" xfId="0" applyFont="1" applyFill="1" applyBorder="1" applyProtection="1">
      <protection hidden="1"/>
    </xf>
    <xf numFmtId="0" fontId="22" fillId="10" borderId="19" xfId="0" applyFont="1" applyFill="1" applyBorder="1" applyProtection="1">
      <protection hidden="1"/>
    </xf>
    <xf numFmtId="0" fontId="20" fillId="10" borderId="19" xfId="0" applyFont="1" applyFill="1" applyBorder="1" applyProtection="1">
      <protection hidden="1"/>
    </xf>
    <xf numFmtId="0" fontId="23" fillId="10" borderId="19" xfId="0" applyFont="1" applyFill="1" applyBorder="1" applyProtection="1">
      <protection hidden="1"/>
    </xf>
    <xf numFmtId="0" fontId="20" fillId="10" borderId="21" xfId="0" applyFont="1" applyFill="1" applyBorder="1" applyProtection="1">
      <protection hidden="1"/>
    </xf>
    <xf numFmtId="0" fontId="20" fillId="10" borderId="11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23" xfId="0" applyFill="1" applyBorder="1" applyProtection="1">
      <protection hidden="1"/>
    </xf>
    <xf numFmtId="0" fontId="0" fillId="3" borderId="24" xfId="0" applyFill="1" applyBorder="1" applyProtection="1">
      <protection hidden="1"/>
    </xf>
    <xf numFmtId="0" fontId="0" fillId="3" borderId="25" xfId="0" applyFill="1" applyBorder="1" applyProtection="1">
      <protection hidden="1"/>
    </xf>
    <xf numFmtId="0" fontId="0" fillId="3" borderId="19" xfId="0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20" xfId="0" applyFill="1" applyBorder="1" applyProtection="1">
      <protection hidden="1"/>
    </xf>
    <xf numFmtId="0" fontId="0" fillId="3" borderId="21" xfId="0" applyFill="1" applyBorder="1" applyProtection="1">
      <protection hidden="1"/>
    </xf>
    <xf numFmtId="0" fontId="0" fillId="3" borderId="11" xfId="0" applyFill="1" applyBorder="1" applyProtection="1">
      <protection hidden="1"/>
    </xf>
    <xf numFmtId="0" fontId="0" fillId="3" borderId="27" xfId="0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10" borderId="19" xfId="0" applyFont="1" applyFill="1" applyBorder="1" applyProtection="1">
      <protection hidden="1"/>
    </xf>
    <xf numFmtId="0" fontId="26" fillId="10" borderId="0" xfId="0" applyFont="1" applyFill="1" applyBorder="1" applyProtection="1">
      <protection hidden="1"/>
    </xf>
    <xf numFmtId="0" fontId="26" fillId="10" borderId="19" xfId="0" applyFont="1" applyFill="1" applyBorder="1" applyProtection="1">
      <protection hidden="1"/>
    </xf>
    <xf numFmtId="0" fontId="27" fillId="10" borderId="19" xfId="0" applyFont="1" applyFill="1" applyBorder="1" applyProtection="1">
      <protection hidden="1"/>
    </xf>
    <xf numFmtId="0" fontId="28" fillId="10" borderId="19" xfId="0" applyFont="1" applyFill="1" applyBorder="1" applyProtection="1">
      <protection hidden="1"/>
    </xf>
    <xf numFmtId="0" fontId="28" fillId="10" borderId="0" xfId="0" applyFont="1" applyFill="1" applyBorder="1" applyProtection="1">
      <protection hidden="1"/>
    </xf>
    <xf numFmtId="0" fontId="18" fillId="10" borderId="0" xfId="0" applyFont="1" applyFill="1" applyBorder="1" applyProtection="1">
      <protection hidden="1"/>
    </xf>
    <xf numFmtId="0" fontId="29" fillId="10" borderId="19" xfId="0" applyFont="1" applyFill="1" applyBorder="1" applyProtection="1">
      <protection hidden="1"/>
    </xf>
    <xf numFmtId="0" fontId="29" fillId="10" borderId="0" xfId="0" applyFont="1" applyFill="1" applyBorder="1" applyProtection="1">
      <protection hidden="1"/>
    </xf>
    <xf numFmtId="0" fontId="30" fillId="10" borderId="0" xfId="0" applyFont="1" applyFill="1" applyBorder="1" applyProtection="1">
      <protection hidden="1"/>
    </xf>
    <xf numFmtId="0" fontId="26" fillId="12" borderId="19" xfId="0" applyFont="1" applyFill="1" applyBorder="1" applyProtection="1">
      <protection hidden="1"/>
    </xf>
    <xf numFmtId="0" fontId="26" fillId="12" borderId="0" xfId="0" applyFont="1" applyFill="1" applyBorder="1" applyProtection="1">
      <protection hidden="1"/>
    </xf>
    <xf numFmtId="0" fontId="31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164" fontId="0" fillId="13" borderId="0" xfId="0" applyNumberFormat="1" applyFill="1" applyBorder="1" applyProtection="1">
      <protection hidden="1"/>
    </xf>
    <xf numFmtId="0" fontId="0" fillId="13" borderId="0" xfId="0" applyFill="1" applyBorder="1" applyProtection="1">
      <protection hidden="1"/>
    </xf>
    <xf numFmtId="164" fontId="0" fillId="13" borderId="0" xfId="0" applyNumberFormat="1" applyFill="1" applyProtection="1">
      <protection hidden="1"/>
    </xf>
    <xf numFmtId="0" fontId="5" fillId="3" borderId="0" xfId="0" applyFont="1" applyFill="1" applyAlignment="1" applyProtection="1">
      <alignment vertical="top"/>
      <protection hidden="1"/>
    </xf>
    <xf numFmtId="0" fontId="0" fillId="3" borderId="0" xfId="0" applyFill="1" applyAlignment="1" applyProtection="1">
      <alignment horizontal="center"/>
      <protection hidden="1"/>
    </xf>
    <xf numFmtId="0" fontId="6" fillId="3" borderId="0" xfId="0" applyFont="1" applyFill="1" applyProtection="1">
      <protection hidden="1"/>
    </xf>
    <xf numFmtId="0" fontId="17" fillId="3" borderId="0" xfId="0" applyFont="1" applyFill="1" applyAlignment="1" applyProtection="1">
      <alignment horizontal="center"/>
      <protection hidden="1"/>
    </xf>
    <xf numFmtId="0" fontId="17" fillId="3" borderId="0" xfId="0" applyFont="1" applyFill="1" applyProtection="1">
      <protection hidden="1"/>
    </xf>
    <xf numFmtId="0" fontId="6" fillId="3" borderId="32" xfId="0" applyFont="1" applyFill="1" applyBorder="1" applyProtection="1">
      <protection hidden="1"/>
    </xf>
    <xf numFmtId="0" fontId="6" fillId="3" borderId="37" xfId="0" applyFont="1" applyFill="1" applyBorder="1" applyProtection="1">
      <protection hidden="1"/>
    </xf>
    <xf numFmtId="0" fontId="0" fillId="3" borderId="32" xfId="0" applyFill="1" applyBorder="1" applyProtection="1">
      <protection hidden="1"/>
    </xf>
    <xf numFmtId="0" fontId="6" fillId="3" borderId="38" xfId="0" applyFont="1" applyFill="1" applyBorder="1" applyProtection="1">
      <protection hidden="1"/>
    </xf>
    <xf numFmtId="0" fontId="13" fillId="3" borderId="0" xfId="0" applyFont="1" applyFill="1" applyProtection="1">
      <protection hidden="1"/>
    </xf>
    <xf numFmtId="0" fontId="0" fillId="3" borderId="0" xfId="0" applyFill="1" applyAlignment="1" applyProtection="1">
      <alignment horizontal="center" vertical="center"/>
      <protection hidden="1"/>
    </xf>
    <xf numFmtId="164" fontId="0" fillId="3" borderId="0" xfId="0" applyNumberFormat="1" applyFill="1" applyProtection="1">
      <protection hidden="1"/>
    </xf>
    <xf numFmtId="164" fontId="0" fillId="3" borderId="0" xfId="0" applyNumberFormat="1" applyFill="1" applyBorder="1" applyProtection="1">
      <protection hidden="1"/>
    </xf>
    <xf numFmtId="164" fontId="14" fillId="5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/>
      <protection hidden="1"/>
    </xf>
    <xf numFmtId="164" fontId="40" fillId="5" borderId="3" xfId="0" applyNumberFormat="1" applyFont="1" applyFill="1" applyBorder="1" applyAlignment="1" applyProtection="1">
      <alignment horizontal="center" vertical="center"/>
      <protection hidden="1"/>
    </xf>
    <xf numFmtId="164" fontId="40" fillId="4" borderId="1" xfId="0" applyNumberFormat="1" applyFont="1" applyFill="1" applyBorder="1" applyAlignment="1" applyProtection="1">
      <alignment horizontal="center" vertical="center"/>
      <protection hidden="1"/>
    </xf>
    <xf numFmtId="164" fontId="40" fillId="5" borderId="1" xfId="0" applyNumberFormat="1" applyFont="1" applyFill="1" applyBorder="1" applyAlignment="1" applyProtection="1">
      <alignment horizontal="center" vertical="center"/>
      <protection hidden="1"/>
    </xf>
    <xf numFmtId="164" fontId="40" fillId="5" borderId="12" xfId="0" applyNumberFormat="1" applyFont="1" applyFill="1" applyBorder="1" applyAlignment="1" applyProtection="1">
      <alignment horizontal="center" vertical="center"/>
      <protection hidden="1"/>
    </xf>
    <xf numFmtId="44" fontId="15" fillId="3" borderId="39" xfId="1" applyFont="1" applyFill="1" applyBorder="1" applyAlignment="1" applyProtection="1">
      <alignment horizontal="center" vertical="center"/>
      <protection locked="0" hidden="1"/>
    </xf>
    <xf numFmtId="0" fontId="13" fillId="3" borderId="39" xfId="0" applyFont="1" applyFill="1" applyBorder="1" applyAlignment="1" applyProtection="1">
      <alignment horizontal="center" vertical="center"/>
      <protection hidden="1"/>
    </xf>
    <xf numFmtId="0" fontId="13" fillId="3" borderId="33" xfId="0" applyFont="1" applyFill="1" applyBorder="1" applyAlignment="1" applyProtection="1">
      <alignment horizontal="center" vertical="center"/>
      <protection hidden="1"/>
    </xf>
    <xf numFmtId="0" fontId="13" fillId="3" borderId="40" xfId="0" applyFont="1" applyFill="1" applyBorder="1" applyAlignment="1" applyProtection="1">
      <alignment horizontal="center" vertical="center"/>
      <protection hidden="1"/>
    </xf>
    <xf numFmtId="44" fontId="14" fillId="3" borderId="41" xfId="1" applyFont="1" applyFill="1" applyBorder="1" applyAlignment="1" applyProtection="1">
      <alignment horizontal="center" vertical="center"/>
      <protection hidden="1"/>
    </xf>
    <xf numFmtId="0" fontId="13" fillId="6" borderId="33" xfId="0" applyFont="1" applyFill="1" applyBorder="1" applyProtection="1">
      <protection hidden="1"/>
    </xf>
    <xf numFmtId="0" fontId="6" fillId="3" borderId="40" xfId="0" applyFont="1" applyFill="1" applyBorder="1" applyProtection="1">
      <protection hidden="1"/>
    </xf>
    <xf numFmtId="0" fontId="13" fillId="3" borderId="43" xfId="0" applyFont="1" applyFill="1" applyBorder="1" applyAlignment="1" applyProtection="1">
      <alignment vertical="center"/>
      <protection hidden="1"/>
    </xf>
    <xf numFmtId="0" fontId="13" fillId="3" borderId="41" xfId="0" applyFont="1" applyFill="1" applyBorder="1" applyAlignment="1" applyProtection="1">
      <alignment vertical="center"/>
      <protection hidden="1"/>
    </xf>
    <xf numFmtId="0" fontId="13" fillId="3" borderId="44" xfId="0" applyFont="1" applyFill="1" applyBorder="1" applyAlignment="1" applyProtection="1">
      <alignment vertical="center"/>
      <protection hidden="1"/>
    </xf>
    <xf numFmtId="0" fontId="14" fillId="3" borderId="44" xfId="0" applyFont="1" applyFill="1" applyBorder="1" applyAlignment="1" applyProtection="1">
      <alignment vertical="center"/>
      <protection hidden="1"/>
    </xf>
    <xf numFmtId="0" fontId="14" fillId="3" borderId="40" xfId="0" applyFont="1" applyFill="1" applyBorder="1" applyAlignment="1" applyProtection="1">
      <alignment vertical="center"/>
      <protection hidden="1"/>
    </xf>
    <xf numFmtId="0" fontId="14" fillId="3" borderId="43" xfId="0" applyFont="1" applyFill="1" applyBorder="1" applyAlignment="1" applyProtection="1">
      <alignment vertical="center"/>
      <protection hidden="1"/>
    </xf>
    <xf numFmtId="164" fontId="14" fillId="5" borderId="42" xfId="0" applyNumberFormat="1" applyFont="1" applyFill="1" applyBorder="1" applyAlignment="1" applyProtection="1">
      <alignment horizontal="center" vertical="center"/>
      <protection hidden="1"/>
    </xf>
    <xf numFmtId="0" fontId="13" fillId="3" borderId="41" xfId="0" applyFont="1" applyFill="1" applyBorder="1" applyProtection="1">
      <protection hidden="1"/>
    </xf>
    <xf numFmtId="0" fontId="6" fillId="3" borderId="34" xfId="0" applyFont="1" applyFill="1" applyBorder="1" applyProtection="1">
      <protection hidden="1"/>
    </xf>
    <xf numFmtId="0" fontId="6" fillId="3" borderId="35" xfId="0" applyFont="1" applyFill="1" applyBorder="1" applyProtection="1">
      <protection hidden="1"/>
    </xf>
    <xf numFmtId="0" fontId="6" fillId="3" borderId="33" xfId="0" applyFont="1" applyFill="1" applyBorder="1" applyProtection="1">
      <protection hidden="1"/>
    </xf>
    <xf numFmtId="164" fontId="40" fillId="5" borderId="51" xfId="0" applyNumberFormat="1" applyFont="1" applyFill="1" applyBorder="1" applyAlignment="1" applyProtection="1">
      <alignment horizontal="center" vertical="center"/>
      <protection hidden="1"/>
    </xf>
    <xf numFmtId="164" fontId="40" fillId="4" borderId="52" xfId="0" applyNumberFormat="1" applyFont="1" applyFill="1" applyBorder="1" applyAlignment="1" applyProtection="1">
      <alignment horizontal="center" vertical="center"/>
      <protection hidden="1"/>
    </xf>
    <xf numFmtId="164" fontId="40" fillId="5" borderId="52" xfId="0" applyNumberFormat="1" applyFont="1" applyFill="1" applyBorder="1" applyAlignment="1" applyProtection="1">
      <alignment horizontal="center" vertical="center"/>
      <protection hidden="1"/>
    </xf>
    <xf numFmtId="164" fontId="40" fillId="5" borderId="53" xfId="0" applyNumberFormat="1" applyFont="1" applyFill="1" applyBorder="1" applyAlignment="1" applyProtection="1">
      <alignment horizontal="center" vertical="center"/>
      <protection hidden="1"/>
    </xf>
    <xf numFmtId="0" fontId="6" fillId="3" borderId="60" xfId="0" applyFont="1" applyFill="1" applyBorder="1" applyProtection="1">
      <protection hidden="1"/>
    </xf>
    <xf numFmtId="164" fontId="40" fillId="5" borderId="61" xfId="0" applyNumberFormat="1" applyFont="1" applyFill="1" applyBorder="1" applyAlignment="1" applyProtection="1">
      <alignment horizontal="center" vertical="center"/>
      <protection hidden="1"/>
    </xf>
    <xf numFmtId="164" fontId="40" fillId="4" borderId="62" xfId="0" applyNumberFormat="1" applyFont="1" applyFill="1" applyBorder="1" applyAlignment="1" applyProtection="1">
      <alignment horizontal="center" vertical="center"/>
      <protection hidden="1"/>
    </xf>
    <xf numFmtId="164" fontId="40" fillId="5" borderId="62" xfId="0" applyNumberFormat="1" applyFont="1" applyFill="1" applyBorder="1" applyAlignment="1" applyProtection="1">
      <alignment horizontal="center" vertical="center"/>
      <protection hidden="1"/>
    </xf>
    <xf numFmtId="164" fontId="40" fillId="5" borderId="63" xfId="0" applyNumberFormat="1" applyFont="1" applyFill="1" applyBorder="1" applyAlignment="1" applyProtection="1">
      <alignment horizontal="center" vertical="center"/>
      <protection hidden="1"/>
    </xf>
    <xf numFmtId="0" fontId="10" fillId="16" borderId="64" xfId="0" applyFont="1" applyFill="1" applyBorder="1" applyAlignment="1" applyProtection="1">
      <alignment horizontal="center" vertical="center"/>
      <protection hidden="1"/>
    </xf>
    <xf numFmtId="0" fontId="10" fillId="16" borderId="25" xfId="0" applyFont="1" applyFill="1" applyBorder="1" applyAlignment="1" applyProtection="1">
      <alignment horizontal="center" vertical="center"/>
      <protection hidden="1"/>
    </xf>
    <xf numFmtId="164" fontId="14" fillId="5" borderId="50" xfId="0" applyNumberFormat="1" applyFont="1" applyFill="1" applyBorder="1" applyAlignment="1" applyProtection="1">
      <alignment horizontal="center" vertical="center"/>
      <protection hidden="1"/>
    </xf>
    <xf numFmtId="0" fontId="2" fillId="2" borderId="69" xfId="0" applyFont="1" applyFill="1" applyBorder="1" applyAlignment="1" applyProtection="1">
      <alignment horizontal="center" vertical="center"/>
      <protection hidden="1"/>
    </xf>
    <xf numFmtId="0" fontId="2" fillId="2" borderId="70" xfId="0" applyFont="1" applyFill="1" applyBorder="1" applyAlignment="1" applyProtection="1">
      <alignment horizontal="center" vertical="center"/>
      <protection hidden="1"/>
    </xf>
    <xf numFmtId="0" fontId="2" fillId="2" borderId="71" xfId="0" applyFont="1" applyFill="1" applyBorder="1" applyAlignment="1" applyProtection="1">
      <alignment horizontal="center" vertical="center"/>
      <protection hidden="1"/>
    </xf>
    <xf numFmtId="0" fontId="2" fillId="2" borderId="72" xfId="0" applyFont="1" applyFill="1" applyBorder="1" applyAlignment="1" applyProtection="1">
      <alignment horizontal="center" vertical="center"/>
      <protection hidden="1"/>
    </xf>
    <xf numFmtId="0" fontId="2" fillId="2" borderId="73" xfId="0" applyFont="1" applyFill="1" applyBorder="1" applyAlignment="1" applyProtection="1">
      <alignment horizontal="center" vertical="center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7" borderId="73" xfId="0" applyFont="1" applyFill="1" applyBorder="1" applyAlignment="1" applyProtection="1">
      <alignment horizontal="center" vertical="center"/>
      <protection hidden="1"/>
    </xf>
    <xf numFmtId="0" fontId="2" fillId="7" borderId="70" xfId="0" applyFont="1" applyFill="1" applyBorder="1" applyAlignment="1" applyProtection="1">
      <alignment horizontal="center" vertical="center"/>
      <protection hidden="1"/>
    </xf>
    <xf numFmtId="0" fontId="2" fillId="7" borderId="69" xfId="0" applyFont="1" applyFill="1" applyBorder="1" applyAlignment="1" applyProtection="1">
      <alignment horizontal="center" vertical="center"/>
      <protection hidden="1"/>
    </xf>
    <xf numFmtId="0" fontId="22" fillId="16" borderId="74" xfId="0" applyFont="1" applyFill="1" applyBorder="1" applyProtection="1">
      <protection hidden="1"/>
    </xf>
    <xf numFmtId="0" fontId="2" fillId="7" borderId="75" xfId="0" applyFont="1" applyFill="1" applyBorder="1" applyAlignment="1" applyProtection="1">
      <alignment horizontal="center" vertical="center"/>
      <protection hidden="1"/>
    </xf>
    <xf numFmtId="0" fontId="2" fillId="7" borderId="76" xfId="0" applyFont="1" applyFill="1" applyBorder="1" applyAlignment="1" applyProtection="1">
      <alignment horizontal="center" vertical="center"/>
      <protection hidden="1"/>
    </xf>
    <xf numFmtId="0" fontId="6" fillId="16" borderId="78" xfId="0" applyFont="1" applyFill="1" applyBorder="1" applyProtection="1">
      <protection hidden="1"/>
    </xf>
    <xf numFmtId="0" fontId="6" fillId="16" borderId="79" xfId="0" applyFont="1" applyFill="1" applyBorder="1" applyProtection="1">
      <protection hidden="1"/>
    </xf>
    <xf numFmtId="0" fontId="6" fillId="16" borderId="77" xfId="0" applyFont="1" applyFill="1" applyBorder="1" applyProtection="1">
      <protection hidden="1"/>
    </xf>
    <xf numFmtId="0" fontId="10" fillId="16" borderId="80" xfId="0" applyFont="1" applyFill="1" applyBorder="1" applyAlignment="1" applyProtection="1">
      <alignment horizontal="center" vertical="center"/>
      <protection hidden="1"/>
    </xf>
    <xf numFmtId="0" fontId="2" fillId="7" borderId="81" xfId="0" applyFont="1" applyFill="1" applyBorder="1" applyAlignment="1" applyProtection="1">
      <alignment horizontal="center" vertical="center"/>
      <protection hidden="1"/>
    </xf>
    <xf numFmtId="164" fontId="2" fillId="5" borderId="78" xfId="0" applyNumberFormat="1" applyFont="1" applyFill="1" applyBorder="1" applyAlignment="1" applyProtection="1">
      <alignment horizontal="center" vertical="center"/>
      <protection hidden="1"/>
    </xf>
    <xf numFmtId="164" fontId="2" fillId="5" borderId="85" xfId="0" applyNumberFormat="1" applyFont="1" applyFill="1" applyBorder="1" applyAlignment="1" applyProtection="1">
      <alignment horizontal="center" vertical="center"/>
      <protection hidden="1"/>
    </xf>
    <xf numFmtId="164" fontId="2" fillId="5" borderId="86" xfId="0" applyNumberFormat="1" applyFont="1" applyFill="1" applyBorder="1" applyAlignment="1" applyProtection="1">
      <alignment horizontal="center" vertical="center"/>
      <protection hidden="1"/>
    </xf>
    <xf numFmtId="164" fontId="2" fillId="5" borderId="77" xfId="0" applyNumberFormat="1" applyFont="1" applyFill="1" applyBorder="1" applyAlignment="1" applyProtection="1">
      <alignment horizontal="center" vertical="center"/>
      <protection hidden="1"/>
    </xf>
    <xf numFmtId="164" fontId="2" fillId="5" borderId="87" xfId="0" applyNumberFormat="1" applyFont="1" applyFill="1" applyBorder="1" applyAlignment="1" applyProtection="1">
      <alignment horizontal="center" vertical="center"/>
      <protection hidden="1"/>
    </xf>
    <xf numFmtId="164" fontId="2" fillId="5" borderId="79" xfId="0" applyNumberFormat="1" applyFont="1" applyFill="1" applyBorder="1" applyAlignment="1" applyProtection="1">
      <alignment horizontal="center" vertical="center"/>
      <protection hidden="1"/>
    </xf>
    <xf numFmtId="0" fontId="6" fillId="3" borderId="88" xfId="0" applyFont="1" applyFill="1" applyBorder="1" applyProtection="1">
      <protection hidden="1"/>
    </xf>
    <xf numFmtId="0" fontId="43" fillId="3" borderId="0" xfId="0" applyFont="1" applyFill="1" applyAlignment="1" applyProtection="1">
      <protection hidden="1"/>
    </xf>
    <xf numFmtId="0" fontId="1" fillId="3" borderId="0" xfId="0" applyFont="1" applyFill="1" applyAlignment="1" applyProtection="1">
      <protection hidden="1"/>
    </xf>
    <xf numFmtId="0" fontId="19" fillId="3" borderId="0" xfId="0" applyFont="1" applyFill="1" applyProtection="1">
      <protection hidden="1"/>
    </xf>
    <xf numFmtId="0" fontId="10" fillId="3" borderId="0" xfId="0" applyFont="1" applyFill="1" applyAlignment="1" applyProtection="1">
      <alignment vertical="top"/>
      <protection hidden="1"/>
    </xf>
    <xf numFmtId="0" fontId="32" fillId="3" borderId="0" xfId="0" applyFont="1" applyFill="1" applyAlignment="1" applyProtection="1">
      <alignment horizontal="center"/>
      <protection hidden="1"/>
    </xf>
    <xf numFmtId="0" fontId="33" fillId="13" borderId="0" xfId="0" applyFont="1" applyFill="1" applyAlignment="1" applyProtection="1">
      <alignment horizontal="center" vertical="center" wrapText="1"/>
      <protection hidden="1"/>
    </xf>
    <xf numFmtId="0" fontId="42" fillId="14" borderId="89" xfId="0" applyFont="1" applyFill="1" applyBorder="1" applyAlignment="1" applyProtection="1">
      <alignment horizontal="center"/>
      <protection hidden="1"/>
    </xf>
    <xf numFmtId="0" fontId="42" fillId="14" borderId="90" xfId="0" applyFont="1" applyFill="1" applyBorder="1" applyAlignment="1" applyProtection="1">
      <alignment horizontal="center"/>
      <protection hidden="1"/>
    </xf>
    <xf numFmtId="0" fontId="42" fillId="14" borderId="91" xfId="0" applyFont="1" applyFill="1" applyBorder="1" applyAlignment="1" applyProtection="1">
      <alignment horizontal="center"/>
      <protection hidden="1"/>
    </xf>
    <xf numFmtId="0" fontId="14" fillId="2" borderId="47" xfId="0" applyFont="1" applyFill="1" applyBorder="1" applyAlignment="1" applyProtection="1">
      <alignment horizontal="center"/>
      <protection hidden="1"/>
    </xf>
    <xf numFmtId="0" fontId="14" fillId="2" borderId="48" xfId="0" applyFont="1" applyFill="1" applyBorder="1" applyAlignment="1" applyProtection="1">
      <alignment horizontal="center"/>
      <protection hidden="1"/>
    </xf>
    <xf numFmtId="0" fontId="14" fillId="2" borderId="49" xfId="0" applyFont="1" applyFill="1" applyBorder="1" applyAlignment="1" applyProtection="1">
      <alignment horizontal="center"/>
      <protection hidden="1"/>
    </xf>
    <xf numFmtId="0" fontId="10" fillId="15" borderId="54" xfId="0" applyFont="1" applyFill="1" applyBorder="1" applyAlignment="1" applyProtection="1">
      <alignment horizontal="center" vertical="center"/>
      <protection hidden="1"/>
    </xf>
    <xf numFmtId="0" fontId="10" fillId="15" borderId="55" xfId="0" applyFont="1" applyFill="1" applyBorder="1" applyAlignment="1" applyProtection="1">
      <alignment horizontal="center" vertical="center"/>
      <protection hidden="1"/>
    </xf>
    <xf numFmtId="0" fontId="10" fillId="15" borderId="58" xfId="0" applyFont="1" applyFill="1" applyBorder="1" applyAlignment="1" applyProtection="1">
      <alignment horizontal="center" vertical="center"/>
      <protection hidden="1"/>
    </xf>
    <xf numFmtId="0" fontId="10" fillId="15" borderId="59" xfId="0" applyFont="1" applyFill="1" applyBorder="1" applyAlignment="1" applyProtection="1">
      <alignment horizontal="center" vertical="center"/>
      <protection hidden="1"/>
    </xf>
    <xf numFmtId="44" fontId="14" fillId="3" borderId="35" xfId="0" applyNumberFormat="1" applyFont="1" applyFill="1" applyBorder="1" applyAlignment="1" applyProtection="1">
      <alignment vertical="center"/>
      <protection hidden="1"/>
    </xf>
    <xf numFmtId="44" fontId="14" fillId="3" borderId="36" xfId="0" applyNumberFormat="1" applyFont="1" applyFill="1" applyBorder="1" applyAlignment="1" applyProtection="1">
      <alignment vertical="center"/>
      <protection hidden="1"/>
    </xf>
    <xf numFmtId="0" fontId="14" fillId="2" borderId="45" xfId="0" applyFont="1" applyFill="1" applyBorder="1" applyAlignment="1" applyProtection="1">
      <alignment horizontal="center"/>
      <protection hidden="1"/>
    </xf>
    <xf numFmtId="0" fontId="14" fillId="2" borderId="46" xfId="0" applyFont="1" applyFill="1" applyBorder="1" applyAlignment="1" applyProtection="1">
      <alignment horizontal="center"/>
      <protection hidden="1"/>
    </xf>
    <xf numFmtId="0" fontId="11" fillId="3" borderId="37" xfId="0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 applyBorder="1" applyAlignment="1" applyProtection="1">
      <alignment horizontal="center" vertical="center" wrapText="1"/>
      <protection hidden="1"/>
    </xf>
    <xf numFmtId="0" fontId="10" fillId="15" borderId="82" xfId="0" applyFont="1" applyFill="1" applyBorder="1" applyAlignment="1" applyProtection="1">
      <alignment horizontal="center" vertical="center"/>
      <protection hidden="1"/>
    </xf>
    <xf numFmtId="0" fontId="10" fillId="15" borderId="83" xfId="0" applyFont="1" applyFill="1" applyBorder="1" applyAlignment="1" applyProtection="1">
      <alignment horizontal="center" vertical="center"/>
      <protection hidden="1"/>
    </xf>
    <xf numFmtId="0" fontId="10" fillId="15" borderId="84" xfId="0" applyFont="1" applyFill="1" applyBorder="1" applyAlignment="1" applyProtection="1">
      <alignment horizontal="center" vertical="center"/>
      <protection hidden="1"/>
    </xf>
    <xf numFmtId="0" fontId="41" fillId="14" borderId="5" xfId="0" applyFont="1" applyFill="1" applyBorder="1" applyAlignment="1" applyProtection="1">
      <alignment horizontal="center" vertical="center"/>
      <protection hidden="1"/>
    </xf>
    <xf numFmtId="0" fontId="41" fillId="14" borderId="6" xfId="0" applyFont="1" applyFill="1" applyBorder="1" applyAlignment="1" applyProtection="1">
      <alignment horizontal="center" vertical="center"/>
      <protection hidden="1"/>
    </xf>
    <xf numFmtId="0" fontId="41" fillId="14" borderId="7" xfId="0" applyFont="1" applyFill="1" applyBorder="1" applyAlignment="1" applyProtection="1">
      <alignment horizontal="center" vertical="center"/>
      <protection hidden="1"/>
    </xf>
    <xf numFmtId="0" fontId="10" fillId="15" borderId="56" xfId="0" applyFont="1" applyFill="1" applyBorder="1" applyAlignment="1" applyProtection="1">
      <alignment horizontal="center" vertical="center"/>
      <protection hidden="1"/>
    </xf>
    <xf numFmtId="0" fontId="10" fillId="15" borderId="57" xfId="0" applyFont="1" applyFill="1" applyBorder="1" applyAlignment="1" applyProtection="1">
      <alignment horizontal="center" vertical="center"/>
      <protection hidden="1"/>
    </xf>
    <xf numFmtId="0" fontId="14" fillId="2" borderId="28" xfId="0" applyFont="1" applyFill="1" applyBorder="1" applyAlignment="1" applyProtection="1">
      <alignment horizontal="center"/>
      <protection hidden="1"/>
    </xf>
    <xf numFmtId="0" fontId="14" fillId="2" borderId="50" xfId="0" applyFont="1" applyFill="1" applyBorder="1" applyAlignment="1" applyProtection="1">
      <alignment horizontal="center"/>
      <protection hidden="1"/>
    </xf>
    <xf numFmtId="0" fontId="14" fillId="2" borderId="4" xfId="0" applyFont="1" applyFill="1" applyBorder="1" applyAlignment="1" applyProtection="1">
      <alignment horizontal="center"/>
      <protection hidden="1"/>
    </xf>
    <xf numFmtId="0" fontId="14" fillId="2" borderId="1" xfId="0" applyFont="1" applyFill="1" applyBorder="1" applyAlignment="1" applyProtection="1">
      <alignment horizontal="center"/>
      <protection hidden="1"/>
    </xf>
    <xf numFmtId="0" fontId="39" fillId="3" borderId="34" xfId="0" applyFont="1" applyFill="1" applyBorder="1" applyAlignment="1" applyProtection="1">
      <alignment horizontal="center" vertical="center"/>
      <protection hidden="1"/>
    </xf>
    <xf numFmtId="0" fontId="39" fillId="3" borderId="36" xfId="0" applyFont="1" applyFill="1" applyBorder="1" applyAlignment="1" applyProtection="1">
      <alignment horizontal="center" vertical="center"/>
      <protection hidden="1"/>
    </xf>
    <xf numFmtId="0" fontId="14" fillId="2" borderId="29" xfId="0" applyFont="1" applyFill="1" applyBorder="1" applyAlignment="1" applyProtection="1">
      <alignment horizontal="center"/>
      <protection hidden="1"/>
    </xf>
    <xf numFmtId="0" fontId="14" fillId="2" borderId="2" xfId="0" applyFont="1" applyFill="1" applyBorder="1" applyAlignment="1" applyProtection="1">
      <alignment horizontal="center"/>
      <protection hidden="1"/>
    </xf>
    <xf numFmtId="0" fontId="2" fillId="3" borderId="37" xfId="0" applyFont="1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Alignment="1" applyProtection="1">
      <alignment horizontal="center" vertical="center" wrapText="1"/>
      <protection hidden="1"/>
    </xf>
    <xf numFmtId="0" fontId="9" fillId="3" borderId="0" xfId="0" applyFont="1" applyFill="1" applyBorder="1" applyAlignment="1" applyProtection="1">
      <alignment horizontal="center"/>
      <protection hidden="1"/>
    </xf>
    <xf numFmtId="0" fontId="16" fillId="3" borderId="34" xfId="2" applyFont="1" applyFill="1" applyBorder="1" applyAlignment="1" applyProtection="1">
      <alignment horizontal="center"/>
      <protection hidden="1"/>
    </xf>
    <xf numFmtId="0" fontId="16" fillId="3" borderId="35" xfId="2" applyFont="1" applyFill="1" applyBorder="1" applyAlignment="1" applyProtection="1">
      <alignment horizontal="center"/>
      <protection hidden="1"/>
    </xf>
    <xf numFmtId="0" fontId="16" fillId="3" borderId="36" xfId="2" applyFont="1" applyFill="1" applyBorder="1" applyAlignment="1" applyProtection="1">
      <alignment horizontal="center"/>
      <protection hidden="1"/>
    </xf>
    <xf numFmtId="0" fontId="34" fillId="14" borderId="15" xfId="0" applyFont="1" applyFill="1" applyBorder="1" applyAlignment="1" applyProtection="1">
      <alignment horizontal="left" vertical="top"/>
      <protection hidden="1"/>
    </xf>
    <xf numFmtId="0" fontId="34" fillId="14" borderId="13" xfId="0" applyFont="1" applyFill="1" applyBorder="1" applyAlignment="1" applyProtection="1">
      <alignment horizontal="left" vertical="top"/>
      <protection hidden="1"/>
    </xf>
    <xf numFmtId="0" fontId="39" fillId="15" borderId="65" xfId="0" applyFont="1" applyFill="1" applyBorder="1" applyAlignment="1" applyProtection="1">
      <alignment horizontal="center" vertical="center"/>
      <protection hidden="1"/>
    </xf>
    <xf numFmtId="0" fontId="39" fillId="15" borderId="66" xfId="0" applyFont="1" applyFill="1" applyBorder="1" applyAlignment="1" applyProtection="1">
      <alignment horizontal="center" vertical="center"/>
      <protection hidden="1"/>
    </xf>
    <xf numFmtId="0" fontId="39" fillId="15" borderId="67" xfId="0" applyFont="1" applyFill="1" applyBorder="1" applyAlignment="1" applyProtection="1">
      <alignment horizontal="center" vertical="center"/>
      <protection hidden="1"/>
    </xf>
    <xf numFmtId="0" fontId="14" fillId="14" borderId="15" xfId="0" applyFont="1" applyFill="1" applyBorder="1" applyAlignment="1" applyProtection="1">
      <alignment horizontal="center" vertical="center"/>
      <protection hidden="1"/>
    </xf>
    <xf numFmtId="0" fontId="14" fillId="14" borderId="13" xfId="0" applyFont="1" applyFill="1" applyBorder="1" applyAlignment="1" applyProtection="1">
      <alignment horizontal="center" vertical="center"/>
      <protection hidden="1"/>
    </xf>
    <xf numFmtId="0" fontId="14" fillId="14" borderId="14" xfId="0" applyFont="1" applyFill="1" applyBorder="1" applyAlignment="1" applyProtection="1">
      <alignment horizontal="center" vertical="center"/>
      <protection hidden="1"/>
    </xf>
    <xf numFmtId="0" fontId="10" fillId="11" borderId="21" xfId="0" applyFont="1" applyFill="1" applyBorder="1" applyAlignment="1" applyProtection="1">
      <alignment horizontal="center" vertical="top"/>
      <protection hidden="1"/>
    </xf>
    <xf numFmtId="0" fontId="10" fillId="11" borderId="11" xfId="0" applyFont="1" applyFill="1" applyBorder="1" applyAlignment="1" applyProtection="1">
      <alignment horizontal="center" vertical="top"/>
      <protection hidden="1"/>
    </xf>
    <xf numFmtId="0" fontId="10" fillId="11" borderId="22" xfId="0" applyFont="1" applyFill="1" applyBorder="1" applyAlignment="1" applyProtection="1">
      <alignment horizontal="center" vertical="top"/>
      <protection hidden="1"/>
    </xf>
    <xf numFmtId="0" fontId="35" fillId="14" borderId="15" xfId="0" applyFont="1" applyFill="1" applyBorder="1" applyAlignment="1" applyProtection="1">
      <alignment horizontal="center" vertical="center"/>
      <protection hidden="1"/>
    </xf>
    <xf numFmtId="0" fontId="35" fillId="14" borderId="13" xfId="0" applyFont="1" applyFill="1" applyBorder="1" applyAlignment="1" applyProtection="1">
      <alignment horizontal="center" vertical="center"/>
      <protection hidden="1"/>
    </xf>
    <xf numFmtId="0" fontId="35" fillId="14" borderId="14" xfId="0" applyFont="1" applyFill="1" applyBorder="1" applyAlignment="1" applyProtection="1">
      <alignment horizontal="center" vertical="center"/>
      <protection hidden="1"/>
    </xf>
    <xf numFmtId="0" fontId="11" fillId="14" borderId="23" xfId="0" applyFont="1" applyFill="1" applyBorder="1" applyAlignment="1" applyProtection="1">
      <alignment horizontal="center" vertical="center" wrapText="1"/>
      <protection hidden="1"/>
    </xf>
    <xf numFmtId="0" fontId="11" fillId="14" borderId="24" xfId="0" applyFont="1" applyFill="1" applyBorder="1" applyAlignment="1" applyProtection="1">
      <alignment horizontal="center" vertical="center" wrapText="1"/>
      <protection hidden="1"/>
    </xf>
    <xf numFmtId="0" fontId="11" fillId="14" borderId="25" xfId="0" applyFont="1" applyFill="1" applyBorder="1" applyAlignment="1" applyProtection="1">
      <alignment horizontal="center" vertical="center" wrapText="1"/>
      <protection hidden="1"/>
    </xf>
    <xf numFmtId="0" fontId="21" fillId="8" borderId="21" xfId="2" applyFont="1" applyFill="1" applyBorder="1" applyAlignment="1" applyProtection="1">
      <alignment horizontal="center" vertical="center" wrapText="1"/>
      <protection hidden="1"/>
    </xf>
    <xf numFmtId="0" fontId="21" fillId="8" borderId="11" xfId="2" applyFont="1" applyFill="1" applyBorder="1" applyAlignment="1" applyProtection="1">
      <alignment horizontal="center" vertical="center" wrapText="1"/>
      <protection hidden="1"/>
    </xf>
    <xf numFmtId="0" fontId="21" fillId="8" borderId="27" xfId="2" applyFont="1" applyFill="1" applyBorder="1" applyAlignment="1" applyProtection="1">
      <alignment horizontal="center" vertical="center" wrapText="1"/>
      <protection hidden="1"/>
    </xf>
    <xf numFmtId="0" fontId="25" fillId="11" borderId="23" xfId="2" applyFont="1" applyFill="1" applyBorder="1" applyAlignment="1" applyProtection="1">
      <alignment horizontal="center" vertical="center" wrapText="1"/>
      <protection hidden="1"/>
    </xf>
    <xf numFmtId="0" fontId="25" fillId="11" borderId="24" xfId="2" applyFont="1" applyFill="1" applyBorder="1" applyAlignment="1" applyProtection="1">
      <alignment horizontal="center" vertical="center" wrapText="1"/>
      <protection hidden="1"/>
    </xf>
    <xf numFmtId="0" fontId="5" fillId="3" borderId="21" xfId="2" applyFont="1" applyFill="1" applyBorder="1" applyAlignment="1" applyProtection="1">
      <alignment horizontal="center" vertical="center" wrapText="1"/>
      <protection hidden="1"/>
    </xf>
    <xf numFmtId="0" fontId="5" fillId="3" borderId="11" xfId="2" applyFont="1" applyFill="1" applyBorder="1" applyAlignment="1" applyProtection="1">
      <alignment horizontal="center" vertical="center" wrapText="1"/>
      <protection hidden="1"/>
    </xf>
    <xf numFmtId="0" fontId="5" fillId="3" borderId="27" xfId="2" applyFont="1" applyFill="1" applyBorder="1" applyAlignment="1" applyProtection="1">
      <alignment horizontal="center" vertical="center" wrapText="1"/>
      <protection hidden="1"/>
    </xf>
    <xf numFmtId="0" fontId="24" fillId="3" borderId="23" xfId="0" applyFont="1" applyFill="1" applyBorder="1" applyAlignment="1" applyProtection="1">
      <alignment horizontal="center" vertical="center"/>
      <protection hidden="1"/>
    </xf>
    <xf numFmtId="0" fontId="24" fillId="3" borderId="24" xfId="0" applyFont="1" applyFill="1" applyBorder="1" applyAlignment="1" applyProtection="1">
      <alignment horizontal="center" vertical="center"/>
      <protection hidden="1"/>
    </xf>
    <xf numFmtId="0" fontId="24" fillId="3" borderId="25" xfId="0" applyFont="1" applyFill="1" applyBorder="1" applyAlignment="1" applyProtection="1">
      <alignment horizontal="center" vertical="center"/>
      <protection hidden="1"/>
    </xf>
    <xf numFmtId="0" fontId="24" fillId="3" borderId="21" xfId="0" applyFont="1" applyFill="1" applyBorder="1" applyAlignment="1" applyProtection="1">
      <alignment horizontal="center" vertical="center"/>
      <protection hidden="1"/>
    </xf>
    <xf numFmtId="0" fontId="24" fillId="3" borderId="11" xfId="0" applyFont="1" applyFill="1" applyBorder="1" applyAlignment="1" applyProtection="1">
      <alignment horizontal="center" vertical="center"/>
      <protection hidden="1"/>
    </xf>
    <xf numFmtId="0" fontId="24" fillId="3" borderId="27" xfId="0" applyFont="1" applyFill="1" applyBorder="1" applyAlignment="1" applyProtection="1">
      <alignment horizontal="center" vertical="center"/>
      <protection hidden="1"/>
    </xf>
    <xf numFmtId="0" fontId="20" fillId="10" borderId="0" xfId="0" applyFont="1" applyFill="1"/>
    <xf numFmtId="0" fontId="11" fillId="3" borderId="23" xfId="0" applyFont="1" applyFill="1" applyBorder="1" applyAlignment="1" applyProtection="1">
      <alignment horizontal="center" vertical="center" wrapText="1"/>
      <protection hidden="1"/>
    </xf>
    <xf numFmtId="0" fontId="11" fillId="3" borderId="24" xfId="0" applyFont="1" applyFill="1" applyBorder="1" applyAlignment="1" applyProtection="1">
      <alignment horizontal="center" vertical="center" wrapText="1"/>
      <protection hidden="1"/>
    </xf>
    <xf numFmtId="0" fontId="11" fillId="3" borderId="19" xfId="0" applyFont="1" applyFill="1" applyBorder="1" applyAlignment="1" applyProtection="1">
      <alignment horizontal="center" vertical="center" wrapText="1"/>
      <protection hidden="1"/>
    </xf>
    <xf numFmtId="0" fontId="11" fillId="3" borderId="21" xfId="0" applyFont="1" applyFill="1" applyBorder="1" applyAlignment="1" applyProtection="1">
      <alignment horizontal="center" vertical="center" wrapText="1"/>
      <protection hidden="1"/>
    </xf>
    <xf numFmtId="0" fontId="11" fillId="3" borderId="11" xfId="0" applyFont="1" applyFill="1" applyBorder="1" applyAlignment="1" applyProtection="1">
      <alignment horizontal="center" vertical="center" wrapText="1"/>
      <protection hidden="1"/>
    </xf>
    <xf numFmtId="0" fontId="11" fillId="3" borderId="25" xfId="0" applyFont="1" applyFill="1" applyBorder="1" applyAlignment="1" applyProtection="1">
      <alignment horizontal="center" vertical="center" wrapText="1"/>
      <protection hidden="1"/>
    </xf>
    <xf numFmtId="0" fontId="11" fillId="3" borderId="20" xfId="0" applyFont="1" applyFill="1" applyBorder="1" applyAlignment="1" applyProtection="1">
      <alignment horizontal="center" vertical="center" wrapText="1"/>
      <protection hidden="1"/>
    </xf>
    <xf numFmtId="0" fontId="11" fillId="3" borderId="27" xfId="0" applyFont="1" applyFill="1" applyBorder="1" applyAlignment="1" applyProtection="1">
      <alignment horizontal="center" vertical="center" wrapText="1"/>
      <protection hidden="1"/>
    </xf>
    <xf numFmtId="0" fontId="11" fillId="3" borderId="26" xfId="0" applyFont="1" applyFill="1" applyBorder="1" applyAlignment="1" applyProtection="1">
      <alignment horizontal="center" vertical="center" textRotation="180"/>
      <protection hidden="1"/>
    </xf>
    <xf numFmtId="0" fontId="11" fillId="3" borderId="30" xfId="0" applyFont="1" applyFill="1" applyBorder="1" applyAlignment="1" applyProtection="1">
      <alignment horizontal="center" vertical="center" textRotation="180"/>
      <protection hidden="1"/>
    </xf>
    <xf numFmtId="0" fontId="11" fillId="3" borderId="31" xfId="0" applyFont="1" applyFill="1" applyBorder="1" applyAlignment="1" applyProtection="1">
      <alignment horizontal="center" vertical="center" textRotation="180"/>
      <protection hidden="1"/>
    </xf>
    <xf numFmtId="0" fontId="36" fillId="4" borderId="17" xfId="0" applyFont="1" applyFill="1" applyBorder="1" applyAlignment="1" applyProtection="1">
      <alignment horizontal="center" vertical="center"/>
      <protection locked="0"/>
    </xf>
    <xf numFmtId="0" fontId="36" fillId="4" borderId="18" xfId="0" applyFont="1" applyFill="1" applyBorder="1" applyAlignment="1" applyProtection="1">
      <alignment horizontal="center" vertical="center"/>
      <protection locked="0"/>
    </xf>
    <xf numFmtId="165" fontId="36" fillId="2" borderId="8" xfId="0" applyNumberFormat="1" applyFont="1" applyFill="1" applyBorder="1" applyAlignment="1" applyProtection="1">
      <alignment horizontal="center"/>
      <protection locked="0"/>
    </xf>
    <xf numFmtId="165" fontId="36" fillId="2" borderId="9" xfId="0" applyNumberFormat="1" applyFont="1" applyFill="1" applyBorder="1" applyAlignment="1" applyProtection="1">
      <alignment horizontal="center"/>
      <protection locked="0"/>
    </xf>
    <xf numFmtId="165" fontId="36" fillId="2" borderId="10" xfId="0" applyNumberFormat="1" applyFont="1" applyFill="1" applyBorder="1" applyAlignment="1" applyProtection="1">
      <alignment horizontal="center"/>
      <protection locked="0"/>
    </xf>
    <xf numFmtId="0" fontId="37" fillId="0" borderId="19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37" fillId="0" borderId="20" xfId="0" applyFont="1" applyBorder="1" applyAlignment="1" applyProtection="1">
      <alignment horizontal="center"/>
      <protection locked="0"/>
    </xf>
    <xf numFmtId="165" fontId="36" fillId="9" borderId="8" xfId="0" applyNumberFormat="1" applyFont="1" applyFill="1" applyBorder="1" applyAlignment="1" applyProtection="1">
      <alignment horizontal="center"/>
      <protection locked="0"/>
    </xf>
    <xf numFmtId="165" fontId="36" fillId="9" borderId="9" xfId="0" applyNumberFormat="1" applyFont="1" applyFill="1" applyBorder="1" applyAlignment="1" applyProtection="1">
      <alignment horizontal="center"/>
      <protection locked="0"/>
    </xf>
    <xf numFmtId="165" fontId="36" fillId="9" borderId="10" xfId="0" applyNumberFormat="1" applyFont="1" applyFill="1" applyBorder="1" applyAlignment="1" applyProtection="1">
      <alignment horizontal="center"/>
      <protection locked="0"/>
    </xf>
    <xf numFmtId="164" fontId="38" fillId="2" borderId="16" xfId="0" applyNumberFormat="1" applyFont="1" applyFill="1" applyBorder="1" applyAlignment="1" applyProtection="1">
      <alignment horizontal="center"/>
      <protection locked="0"/>
    </xf>
    <xf numFmtId="164" fontId="38" fillId="2" borderId="17" xfId="0" applyNumberFormat="1" applyFont="1" applyFill="1" applyBorder="1" applyAlignment="1" applyProtection="1">
      <alignment horizontal="center"/>
      <protection locked="0"/>
    </xf>
    <xf numFmtId="164" fontId="38" fillId="2" borderId="18" xfId="0" applyNumberFormat="1" applyFont="1" applyFill="1" applyBorder="1" applyAlignment="1" applyProtection="1">
      <alignment horizontal="center"/>
      <protection locked="0"/>
    </xf>
  </cellXfs>
  <cellStyles count="3">
    <cellStyle name="Hiperlink" xfId="2" builtinId="8"/>
    <cellStyle name="Moeda" xfId="1" builtinId="4"/>
    <cellStyle name="Normal" xfId="0" builtinId="0"/>
  </cellStyles>
  <dxfs count="104"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color theme="1"/>
      </font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E2495"/>
      <color rgb="FFE151B1"/>
      <color rgb="FFFFFF66"/>
      <color rgb="FF006600"/>
      <color rgb="FFCCFF99"/>
      <color rgb="FFFF5050"/>
      <color rgb="FFCC0000"/>
      <color rgb="FFFFFFCC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LotomaniaOuro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://bit.ly/PlanilhaSeninhaQuininhacomBrinde" TargetMode="External"/><Relationship Id="rId2" Type="http://schemas.openxmlformats.org/officeDocument/2006/relationships/hyperlink" Target="https://dicaseloterias.com/FechamentoLotof&#225;cildaSort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bit.ly/Portal_Net_Sorte" TargetMode="External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0" Type="http://schemas.openxmlformats.org/officeDocument/2006/relationships/hyperlink" Target="https://dicaseloterias.com/Fechamento-Lotof&#225;cil-Filtrada" TargetMode="External"/><Relationship Id="rId4" Type="http://schemas.openxmlformats.org/officeDocument/2006/relationships/hyperlink" Target="https://dicaseloterias.com/FechamentoQuinaTop" TargetMode="Externa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89647</xdr:colOff>
      <xdr:row>0</xdr:row>
      <xdr:rowOff>67235</xdr:rowOff>
    </xdr:from>
    <xdr:to>
      <xdr:col>15</xdr:col>
      <xdr:colOff>172594</xdr:colOff>
      <xdr:row>5</xdr:row>
      <xdr:rowOff>36677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0236200-1197-4818-A78E-91B8B2B3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118" y="67235"/>
          <a:ext cx="1775035" cy="1381383"/>
        </a:xfrm>
        <a:prstGeom prst="rect">
          <a:avLst/>
        </a:prstGeom>
      </xdr:spPr>
    </xdr:pic>
    <xdr:clientData/>
  </xdr:twoCellAnchor>
  <xdr:twoCellAnchor editAs="oneCell">
    <xdr:from>
      <xdr:col>29</xdr:col>
      <xdr:colOff>100852</xdr:colOff>
      <xdr:row>22</xdr:row>
      <xdr:rowOff>151489</xdr:rowOff>
    </xdr:from>
    <xdr:to>
      <xdr:col>41</xdr:col>
      <xdr:colOff>92072</xdr:colOff>
      <xdr:row>31</xdr:row>
      <xdr:rowOff>31361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69A0E-3856-4E4F-AD06-7977905A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9676" y="5227754"/>
          <a:ext cx="3532278" cy="203140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35</xdr:row>
      <xdr:rowOff>99358</xdr:rowOff>
    </xdr:from>
    <xdr:to>
      <xdr:col>10</xdr:col>
      <xdr:colOff>302558</xdr:colOff>
      <xdr:row>60</xdr:row>
      <xdr:rowOff>33618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08A9C1-CA7F-41FB-B440-94CE4ADB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6" y="8514976"/>
          <a:ext cx="2767853" cy="2466789"/>
        </a:xfrm>
        <a:prstGeom prst="rect">
          <a:avLst/>
        </a:prstGeom>
      </xdr:spPr>
    </xdr:pic>
    <xdr:clientData/>
  </xdr:twoCellAnchor>
  <xdr:twoCellAnchor editAs="oneCell">
    <xdr:from>
      <xdr:col>28</xdr:col>
      <xdr:colOff>156881</xdr:colOff>
      <xdr:row>10</xdr:row>
      <xdr:rowOff>16105</xdr:rowOff>
    </xdr:from>
    <xdr:to>
      <xdr:col>41</xdr:col>
      <xdr:colOff>11206</xdr:colOff>
      <xdr:row>19</xdr:row>
      <xdr:rowOff>110934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E5FD56-222F-4EF8-B796-EC423E15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822" y="2593458"/>
          <a:ext cx="3552266" cy="1831741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224116</xdr:colOff>
      <xdr:row>35</xdr:row>
      <xdr:rowOff>123264</xdr:rowOff>
    </xdr:from>
    <xdr:to>
      <xdr:col>21</xdr:col>
      <xdr:colOff>7423</xdr:colOff>
      <xdr:row>59</xdr:row>
      <xdr:rowOff>179845</xdr:rowOff>
    </xdr:to>
    <xdr:pic>
      <xdr:nvPicPr>
        <xdr:cNvPr id="11" name="Imagem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DD7C03E-D987-4F2A-B81F-B89FCBA5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9940" y="8538882"/>
          <a:ext cx="2820101" cy="2398610"/>
        </a:xfrm>
        <a:prstGeom prst="rect">
          <a:avLst/>
        </a:prstGeom>
      </xdr:spPr>
    </xdr:pic>
    <xdr:clientData/>
  </xdr:twoCellAnchor>
  <xdr:twoCellAnchor editAs="oneCell">
    <xdr:from>
      <xdr:col>22</xdr:col>
      <xdr:colOff>33617</xdr:colOff>
      <xdr:row>35</xdr:row>
      <xdr:rowOff>11206</xdr:rowOff>
    </xdr:from>
    <xdr:to>
      <xdr:col>36</xdr:col>
      <xdr:colOff>101899</xdr:colOff>
      <xdr:row>60</xdr:row>
      <xdr:rowOff>148325</xdr:rowOff>
    </xdr:to>
    <xdr:pic>
      <xdr:nvPicPr>
        <xdr:cNvPr id="13" name="Imagem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444D657-21FF-4B63-BC65-2DE757DF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588" y="8426824"/>
          <a:ext cx="3889487" cy="26696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36</xdr:col>
      <xdr:colOff>98001</xdr:colOff>
      <xdr:row>34</xdr:row>
      <xdr:rowOff>257735</xdr:rowOff>
    </xdr:from>
    <xdr:to>
      <xdr:col>49</xdr:col>
      <xdr:colOff>246530</xdr:colOff>
      <xdr:row>60</xdr:row>
      <xdr:rowOff>77560</xdr:rowOff>
    </xdr:to>
    <xdr:pic>
      <xdr:nvPicPr>
        <xdr:cNvPr id="15" name="Imagem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2011B8D-2C46-4025-A414-316BAA71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177" y="8415617"/>
          <a:ext cx="3734412" cy="26100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285751</xdr:colOff>
      <xdr:row>4</xdr:row>
      <xdr:rowOff>95250</xdr:rowOff>
    </xdr:from>
    <xdr:to>
      <xdr:col>3</xdr:col>
      <xdr:colOff>413119</xdr:colOff>
      <xdr:row>8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1462A3F-FFB2-415F-B599-63EC01042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1028700"/>
          <a:ext cx="1346568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E2495"/>
  </sheetPr>
  <dimension ref="A1:CK86"/>
  <sheetViews>
    <sheetView showGridLines="0" showRowColHeaders="0" tabSelected="1"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1" sqref="C11:L11"/>
    </sheetView>
  </sheetViews>
  <sheetFormatPr defaultRowHeight="15" x14ac:dyDescent="0.25"/>
  <cols>
    <col min="1" max="1" width="4" style="2" customWidth="1"/>
    <col min="2" max="2" width="9.140625" style="2"/>
    <col min="3" max="12" width="5" style="2" customWidth="1"/>
    <col min="13" max="13" width="5.28515625" style="2" customWidth="1"/>
    <col min="14" max="21" width="5" style="2" customWidth="1"/>
    <col min="22" max="23" width="4.42578125" style="2" customWidth="1"/>
    <col min="24" max="28" width="3.5703125" style="2" customWidth="1"/>
    <col min="29" max="29" width="2.28515625" style="2" customWidth="1"/>
    <col min="30" max="30" width="3.5703125" style="2" customWidth="1"/>
    <col min="31" max="32" width="4" style="2" customWidth="1"/>
    <col min="33" max="33" width="0.7109375" style="2" customWidth="1"/>
    <col min="34" max="34" width="4" style="2" customWidth="1"/>
    <col min="35" max="35" width="12.5703125" style="2" customWidth="1"/>
    <col min="36" max="41" width="4" style="2" customWidth="1"/>
    <col min="42" max="53" width="4.140625" style="2" customWidth="1"/>
    <col min="54" max="54" width="4.7109375" style="2" customWidth="1"/>
    <col min="55" max="55" width="2.85546875" style="2" customWidth="1"/>
    <col min="56" max="60" width="4" style="2" customWidth="1"/>
    <col min="61" max="61" width="2.42578125" style="2" customWidth="1"/>
    <col min="62" max="89" width="3.5703125" style="2" hidden="1" customWidth="1"/>
    <col min="90" max="95" width="4" style="2" customWidth="1"/>
    <col min="96" max="16384" width="9.140625" style="2"/>
  </cols>
  <sheetData>
    <row r="1" spans="1:60" ht="15" customHeight="1" x14ac:dyDescent="0.25">
      <c r="A1" s="36"/>
      <c r="B1" s="36"/>
      <c r="C1" s="119" t="s">
        <v>40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</row>
    <row r="2" spans="1:60" ht="32.25" customHeight="1" x14ac:dyDescent="0.25">
      <c r="A2" s="36"/>
      <c r="B2" s="36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</row>
    <row r="3" spans="1:60" ht="33.75" customHeight="1" x14ac:dyDescent="0.25">
      <c r="A3" s="36"/>
      <c r="B3" s="36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</row>
    <row r="4" spans="1:60" ht="15" customHeight="1" x14ac:dyDescent="0.25">
      <c r="A4" s="36"/>
      <c r="B4" s="36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</row>
    <row r="5" spans="1:60" ht="15" customHeight="1" x14ac:dyDescent="0.25">
      <c r="A5" s="36"/>
      <c r="B5" s="36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</row>
    <row r="6" spans="1:60" ht="15" customHeight="1" x14ac:dyDescent="0.25">
      <c r="A6" s="36"/>
      <c r="B6" s="36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</row>
    <row r="7" spans="1:60" ht="9.75" customHeight="1" x14ac:dyDescent="0.25">
      <c r="A7" s="118" t="s">
        <v>20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</row>
    <row r="8" spans="1:60" ht="20.25" customHeight="1" thickBot="1" x14ac:dyDescent="0.3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</row>
    <row r="9" spans="1:60" ht="19.5" customHeight="1" thickBot="1" x14ac:dyDescent="0.3">
      <c r="A9" s="11"/>
      <c r="B9" s="1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117"/>
      <c r="Q9" s="41"/>
      <c r="R9" s="41"/>
      <c r="S9" s="41"/>
      <c r="T9" s="41"/>
      <c r="U9" s="4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72" t="s">
        <v>32</v>
      </c>
      <c r="AR9" s="173"/>
      <c r="AS9" s="173"/>
      <c r="AT9" s="173"/>
      <c r="AU9" s="173"/>
      <c r="AV9" s="174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</row>
    <row r="10" spans="1:60" ht="27" thickBot="1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120" t="s">
        <v>43</v>
      </c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1"/>
      <c r="AQ10" s="175" t="s">
        <v>33</v>
      </c>
      <c r="AR10" s="176"/>
      <c r="AS10" s="176"/>
      <c r="AT10" s="176"/>
      <c r="AU10" s="176"/>
      <c r="AV10" s="177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</row>
    <row r="11" spans="1:60" ht="21.75" thickBot="1" x14ac:dyDescent="0.4">
      <c r="A11" s="11"/>
      <c r="B11" s="11"/>
      <c r="C11" s="169" t="s">
        <v>21</v>
      </c>
      <c r="D11" s="170"/>
      <c r="E11" s="170"/>
      <c r="F11" s="170"/>
      <c r="G11" s="170"/>
      <c r="H11" s="170"/>
      <c r="I11" s="170"/>
      <c r="J11" s="170"/>
      <c r="K11" s="170"/>
      <c r="L11" s="171"/>
      <c r="M11" s="42"/>
      <c r="N11" s="158" t="s">
        <v>22</v>
      </c>
      <c r="O11" s="159"/>
      <c r="P11" s="203">
        <v>11</v>
      </c>
      <c r="Q11" s="204">
        <v>12</v>
      </c>
      <c r="R11" s="204">
        <v>13</v>
      </c>
      <c r="S11" s="204">
        <v>14</v>
      </c>
      <c r="T11" s="205">
        <v>15</v>
      </c>
      <c r="U11" s="42"/>
      <c r="V11" s="160" t="s">
        <v>45</v>
      </c>
      <c r="W11" s="161"/>
      <c r="X11" s="161"/>
      <c r="Y11" s="161"/>
      <c r="Z11" s="161"/>
      <c r="AA11" s="162"/>
      <c r="AB11" s="42"/>
      <c r="AC11" s="42"/>
      <c r="AD11" s="42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</row>
    <row r="12" spans="1:60" ht="21.75" thickBot="1" x14ac:dyDescent="0.4">
      <c r="A12" s="11"/>
      <c r="B12" s="11"/>
      <c r="C12" s="212">
        <v>1</v>
      </c>
      <c r="D12" s="213">
        <v>2</v>
      </c>
      <c r="E12" s="213">
        <v>3</v>
      </c>
      <c r="F12" s="213">
        <v>4</v>
      </c>
      <c r="G12" s="213">
        <v>5</v>
      </c>
      <c r="H12" s="213">
        <v>6</v>
      </c>
      <c r="I12" s="213">
        <v>7</v>
      </c>
      <c r="J12" s="213">
        <v>8</v>
      </c>
      <c r="K12" s="213">
        <v>9</v>
      </c>
      <c r="L12" s="214">
        <v>10</v>
      </c>
      <c r="M12" s="42"/>
      <c r="N12" s="158" t="s">
        <v>23</v>
      </c>
      <c r="O12" s="159"/>
      <c r="P12" s="203">
        <v>16</v>
      </c>
      <c r="Q12" s="204">
        <v>17</v>
      </c>
      <c r="R12" s="204">
        <v>18</v>
      </c>
      <c r="S12" s="204">
        <v>19</v>
      </c>
      <c r="T12" s="205">
        <v>20</v>
      </c>
      <c r="U12" s="42"/>
      <c r="V12" s="144" t="s">
        <v>19</v>
      </c>
      <c r="W12" s="145"/>
      <c r="X12" s="145"/>
      <c r="Y12" s="89">
        <v>11</v>
      </c>
      <c r="Z12" s="145">
        <f>COUNTIF($X$21:$X$30,11)</f>
        <v>0</v>
      </c>
      <c r="AA12" s="150"/>
      <c r="AB12" s="42"/>
      <c r="AC12" s="42"/>
      <c r="AD12" s="42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</row>
    <row r="13" spans="1:60" ht="21.75" hidden="1" thickBot="1" x14ac:dyDescent="0.4">
      <c r="A13" s="11"/>
      <c r="B13" s="11" t="s">
        <v>9</v>
      </c>
      <c r="C13" s="1">
        <f t="shared" ref="C13:O13" si="0">F17</f>
        <v>1</v>
      </c>
      <c r="D13" s="1">
        <f t="shared" si="0"/>
        <v>2</v>
      </c>
      <c r="E13" s="1">
        <f t="shared" si="0"/>
        <v>3</v>
      </c>
      <c r="F13" s="1">
        <f t="shared" si="0"/>
        <v>4</v>
      </c>
      <c r="G13" s="1">
        <f t="shared" si="0"/>
        <v>5</v>
      </c>
      <c r="H13" s="1">
        <f t="shared" si="0"/>
        <v>6</v>
      </c>
      <c r="I13" s="1">
        <f t="shared" si="0"/>
        <v>7</v>
      </c>
      <c r="J13" s="1">
        <f t="shared" si="0"/>
        <v>8</v>
      </c>
      <c r="K13" s="1">
        <f t="shared" si="0"/>
        <v>9</v>
      </c>
      <c r="L13" s="1">
        <f t="shared" si="0"/>
        <v>10</v>
      </c>
      <c r="M13" s="42">
        <f t="shared" si="0"/>
        <v>16</v>
      </c>
      <c r="N13" s="55">
        <f t="shared" si="0"/>
        <v>17</v>
      </c>
      <c r="O13" s="55">
        <f t="shared" si="0"/>
        <v>18</v>
      </c>
      <c r="P13" s="206"/>
      <c r="Q13" s="207"/>
      <c r="R13" s="207"/>
      <c r="S13" s="207"/>
      <c r="T13" s="208"/>
      <c r="U13" s="42"/>
      <c r="V13" s="146" t="s">
        <v>19</v>
      </c>
      <c r="W13" s="147"/>
      <c r="X13" s="147"/>
      <c r="Y13" s="54">
        <v>12</v>
      </c>
      <c r="Z13" s="147">
        <f>COUNTIF($X$21:$X$30,12)</f>
        <v>0</v>
      </c>
      <c r="AA13" s="151"/>
      <c r="AB13" s="42"/>
      <c r="AC13" s="42"/>
      <c r="AD13" s="42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</row>
    <row r="14" spans="1:60" ht="21.75" thickBot="1" x14ac:dyDescent="0.4">
      <c r="A14" s="11"/>
      <c r="B14" s="11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158" t="s">
        <v>24</v>
      </c>
      <c r="O14" s="159"/>
      <c r="P14" s="209">
        <v>21</v>
      </c>
      <c r="Q14" s="210">
        <v>22</v>
      </c>
      <c r="R14" s="210">
        <v>23</v>
      </c>
      <c r="S14" s="210">
        <v>24</v>
      </c>
      <c r="T14" s="211">
        <v>25</v>
      </c>
      <c r="U14" s="42"/>
      <c r="V14" s="146" t="s">
        <v>19</v>
      </c>
      <c r="W14" s="147"/>
      <c r="X14" s="147"/>
      <c r="Y14" s="54">
        <v>13</v>
      </c>
      <c r="Z14" s="147">
        <f>COUNTIF($X$21:$X$30,13)</f>
        <v>0</v>
      </c>
      <c r="AA14" s="151"/>
      <c r="AB14" s="42"/>
      <c r="AC14" s="42"/>
      <c r="AD14" s="42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</row>
    <row r="15" spans="1:60" ht="15" customHeight="1" thickBot="1" x14ac:dyDescent="0.35">
      <c r="A15" s="11"/>
      <c r="B15" s="1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46" t="s">
        <v>19</v>
      </c>
      <c r="W15" s="147"/>
      <c r="X15" s="147"/>
      <c r="Y15" s="54">
        <v>14</v>
      </c>
      <c r="Z15" s="147">
        <f>COUNTIF($X$21:$X$30,14)</f>
        <v>0</v>
      </c>
      <c r="AA15" s="15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</row>
    <row r="16" spans="1:60" ht="15" customHeight="1" thickBot="1" x14ac:dyDescent="0.35">
      <c r="A16" s="11"/>
      <c r="B16" s="11"/>
      <c r="C16" s="163" t="s">
        <v>31</v>
      </c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5"/>
      <c r="U16" s="42"/>
      <c r="V16" s="123" t="s">
        <v>19</v>
      </c>
      <c r="W16" s="124"/>
      <c r="X16" s="125"/>
      <c r="Y16" s="73">
        <v>15</v>
      </c>
      <c r="Z16" s="132">
        <f>COUNTIF($X$21:$X$30,15)</f>
        <v>1</v>
      </c>
      <c r="AA16" s="133"/>
      <c r="AB16" s="11"/>
      <c r="AC16" s="11"/>
      <c r="AD16" s="42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</row>
    <row r="17" spans="1:89" ht="21.75" thickBot="1" x14ac:dyDescent="0.3">
      <c r="A17" s="11"/>
      <c r="B17" s="11"/>
      <c r="C17" s="166" t="s">
        <v>8</v>
      </c>
      <c r="D17" s="167"/>
      <c r="E17" s="168"/>
      <c r="F17" s="201">
        <v>1</v>
      </c>
      <c r="G17" s="201">
        <v>2</v>
      </c>
      <c r="H17" s="201">
        <v>3</v>
      </c>
      <c r="I17" s="201">
        <v>4</v>
      </c>
      <c r="J17" s="201">
        <v>5</v>
      </c>
      <c r="K17" s="201">
        <v>6</v>
      </c>
      <c r="L17" s="201">
        <v>7</v>
      </c>
      <c r="M17" s="201">
        <v>8</v>
      </c>
      <c r="N17" s="201">
        <v>9</v>
      </c>
      <c r="O17" s="201">
        <v>10</v>
      </c>
      <c r="P17" s="201">
        <v>16</v>
      </c>
      <c r="Q17" s="201">
        <v>17</v>
      </c>
      <c r="R17" s="201">
        <v>18</v>
      </c>
      <c r="S17" s="201">
        <v>19</v>
      </c>
      <c r="T17" s="202">
        <v>20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89" ht="11.25" customHeight="1" x14ac:dyDescent="0.25">
      <c r="A18" s="11"/>
      <c r="B18" s="11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</row>
    <row r="19" spans="1:89" ht="6.75" customHeight="1" thickBot="1" x14ac:dyDescent="0.3">
      <c r="A19" s="11"/>
      <c r="B19" s="11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5"/>
      <c r="AE19" s="45"/>
      <c r="AF19" s="45"/>
      <c r="AG19" s="45"/>
      <c r="AH19" s="45"/>
      <c r="AI19" s="45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"/>
      <c r="BM19" s="2" t="s">
        <v>17</v>
      </c>
      <c r="BZ19" s="2" t="s">
        <v>18</v>
      </c>
    </row>
    <row r="20" spans="1:89" ht="15.75" customHeight="1" thickTop="1" thickBot="1" x14ac:dyDescent="0.35">
      <c r="A20" s="11"/>
      <c r="B20" s="11"/>
      <c r="C20" s="139" t="s">
        <v>42</v>
      </c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1"/>
      <c r="T20" s="87" t="s">
        <v>16</v>
      </c>
      <c r="U20" s="88" t="s">
        <v>15</v>
      </c>
      <c r="V20" s="88" t="s">
        <v>0</v>
      </c>
      <c r="W20" s="99"/>
      <c r="X20" s="105" t="s">
        <v>1</v>
      </c>
      <c r="Y20" s="11"/>
      <c r="Z20" s="11"/>
      <c r="AA20" s="11"/>
      <c r="AB20" s="11"/>
      <c r="AC20" s="11"/>
      <c r="AD20" s="11"/>
      <c r="AE20" s="11"/>
      <c r="AF20" s="11"/>
      <c r="AG20" s="50"/>
      <c r="AH20" s="148"/>
      <c r="AI20" s="149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J20" s="2">
        <f t="shared" ref="BJ20:BJ26" si="1">COUNTIF(E21:S21,1)</f>
        <v>1</v>
      </c>
      <c r="BK20" s="2">
        <f t="shared" ref="BK20:BK26" si="2">COUNTIF(E21:S21,3)</f>
        <v>1</v>
      </c>
      <c r="BL20" s="2">
        <f t="shared" ref="BL20:BL26" si="3">COUNTIF(E21:S21,5)</f>
        <v>1</v>
      </c>
      <c r="BM20" s="2">
        <f t="shared" ref="BM20:BM26" si="4">COUNTIF(E21:S21,7)</f>
        <v>1</v>
      </c>
      <c r="BN20" s="2">
        <f t="shared" ref="BN20:BN26" si="5">COUNTIF(E21:S21,9)</f>
        <v>1</v>
      </c>
      <c r="BO20" s="2">
        <f t="shared" ref="BO20:BO26" si="6">COUNTIF(E21:S21,11)</f>
        <v>1</v>
      </c>
      <c r="BP20" s="2">
        <f t="shared" ref="BP20:BP26" si="7">COUNTIF(E21:S21,13)</f>
        <v>1</v>
      </c>
      <c r="BQ20" s="2">
        <f t="shared" ref="BQ20:BQ26" si="8">COUNTIF(E21:S21,15)</f>
        <v>1</v>
      </c>
      <c r="BR20" s="2">
        <f t="shared" ref="BR20:BR26" si="9">COUNTIF(E21:S21,17)</f>
        <v>0</v>
      </c>
      <c r="BS20" s="2">
        <f t="shared" ref="BS20:BS26" si="10">COUNTIF(E21:S21,19)</f>
        <v>0</v>
      </c>
      <c r="BT20" s="2">
        <f t="shared" ref="BT20:BT26" si="11">COUNTIF(E21:S21,21)</f>
        <v>0</v>
      </c>
      <c r="BU20" s="2">
        <f t="shared" ref="BU20:BU26" si="12">COUNTIF(E21:S21,23)</f>
        <v>0</v>
      </c>
      <c r="BV20" s="2">
        <f t="shared" ref="BV20:BV26" si="13">COUNTIF(E21:S21,25)</f>
        <v>0</v>
      </c>
      <c r="BZ20" s="2">
        <f t="shared" ref="BZ20:BZ26" si="14">COUNTIF(E21:S21,2)</f>
        <v>1</v>
      </c>
      <c r="CA20" s="2">
        <f t="shared" ref="CA20:CA26" si="15">COUNTIF(E21:S21,4)</f>
        <v>1</v>
      </c>
      <c r="CB20" s="2">
        <f t="shared" ref="CB20:CB26" si="16">COUNTIF(E21:S21,6)</f>
        <v>1</v>
      </c>
      <c r="CC20" s="2">
        <f t="shared" ref="CC20:CC26" si="17">COUNTIF(E21:S21,8)</f>
        <v>1</v>
      </c>
      <c r="CD20" s="2">
        <f t="shared" ref="CD20:CD26" si="18">COUNTIF(E21:S21,10)</f>
        <v>1</v>
      </c>
      <c r="CE20" s="2">
        <f t="shared" ref="CE20:CE26" si="19">COUNTIF(E21:S21,12)</f>
        <v>1</v>
      </c>
      <c r="CF20" s="2">
        <f t="shared" ref="CF20:CF26" si="20">COUNTIF(E21:S21,14)</f>
        <v>1</v>
      </c>
      <c r="CG20" s="2">
        <f t="shared" ref="CG20:CG26" si="21">COUNTIF(E21:S21,16)</f>
        <v>0</v>
      </c>
      <c r="CH20" s="2">
        <f t="shared" ref="CH20:CH26" si="22">COUNTIF(E21:S21,18)</f>
        <v>0</v>
      </c>
      <c r="CI20" s="2">
        <f t="shared" ref="CI20:CI26" si="23">COUNTIF(E21:S21,20)</f>
        <v>0</v>
      </c>
      <c r="CJ20" s="2">
        <f t="shared" ref="CJ20:CJ26" si="24">COUNTIF(E21:S21,22)</f>
        <v>0</v>
      </c>
      <c r="CK20" s="2">
        <f t="shared" ref="CK20:CK26" si="25">COUNTIF(E21:S21,24)</f>
        <v>0</v>
      </c>
    </row>
    <row r="21" spans="1:89" s="3" customFormat="1" ht="21.75" thickTop="1" thickBot="1" x14ac:dyDescent="0.3">
      <c r="A21" s="43"/>
      <c r="B21" s="43"/>
      <c r="C21" s="126" t="s">
        <v>2</v>
      </c>
      <c r="D21" s="127"/>
      <c r="E21" s="78">
        <f>SMALL($C$40:$Q$40,1)</f>
        <v>1</v>
      </c>
      <c r="F21" s="56">
        <f>SMALL($C$40:$Q$40,2)</f>
        <v>2</v>
      </c>
      <c r="G21" s="56">
        <f>SMALL($C$40:$Q$40,3)</f>
        <v>3</v>
      </c>
      <c r="H21" s="56">
        <f>SMALL($C$40:$Q$40,4)</f>
        <v>4</v>
      </c>
      <c r="I21" s="56">
        <f>SMALL($C$40:$Q$40,5)</f>
        <v>5</v>
      </c>
      <c r="J21" s="56">
        <f>SMALL($C$40:$Q$40,6)</f>
        <v>6</v>
      </c>
      <c r="K21" s="56">
        <f>SMALL($C$40:$Q$40,7)</f>
        <v>7</v>
      </c>
      <c r="L21" s="56">
        <f>SMALL($C$40:$Q$40,8)</f>
        <v>8</v>
      </c>
      <c r="M21" s="56">
        <f>SMALL($C$40:$Q$40,9)</f>
        <v>9</v>
      </c>
      <c r="N21" s="56">
        <f>SMALL($C$40:$Q$40,10)</f>
        <v>10</v>
      </c>
      <c r="O21" s="56">
        <f>SMALL($C$40:$Q$40,11)</f>
        <v>11</v>
      </c>
      <c r="P21" s="56">
        <f>SMALL($C$40:$Q$40,12)</f>
        <v>12</v>
      </c>
      <c r="Q21" s="56">
        <f>SMALL($C$40:$Q$40,13)</f>
        <v>13</v>
      </c>
      <c r="R21" s="56">
        <f>SMALL($C$40:$Q$40,14)</f>
        <v>14</v>
      </c>
      <c r="S21" s="83">
        <f>SMALL($C$40:$Q$40,15)</f>
        <v>15</v>
      </c>
      <c r="T21" s="94">
        <f t="shared" ref="T21:T27" si="26">SUM(BZ20:CK20)</f>
        <v>7</v>
      </c>
      <c r="U21" s="95">
        <f t="shared" ref="U21:U27" si="27">SUM(BJ20:BV20)</f>
        <v>8</v>
      </c>
      <c r="V21" s="96">
        <f t="shared" ref="V21:V30" si="28">SUM(E21:S21)</f>
        <v>120</v>
      </c>
      <c r="W21" s="104"/>
      <c r="X21" s="110">
        <f t="shared" ref="X21:X30" si="29">COUNTIF($F$17:$T$17,E21)+COUNTIF($F$17:$T$17,F21)+COUNTIF($F$17:$T$17,G21)+COUNTIF($F$17:$T$17,H21)+COUNTIF($F$17:$T$17,I21)+COUNTIF($F$17:$T$17,J21)+COUNTIF($F$17:$T$17,K21)+COUNTIF($F$17:$T$17,L21)+COUNTIF($F$17:$T$17,M21)+COUNTIF($F$17:$T$17,N21)+COUNTIF($F$17:$T$17,O21)+COUNTIF($F$17:$T$17,P21)+COUNTIF($F$17:$T$17,Q21)+COUNTIF($F$17:$T$17,R21)+COUNTIF($F$17:$T$17,S21)</f>
        <v>10</v>
      </c>
      <c r="Y21" s="43"/>
      <c r="Z21" s="43"/>
      <c r="AA21" s="43"/>
      <c r="AB21" s="43"/>
      <c r="AC21" s="43"/>
      <c r="AD21" s="114" t="s">
        <v>44</v>
      </c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J21" s="2">
        <f t="shared" si="1"/>
        <v>1</v>
      </c>
      <c r="BK21" s="2">
        <f t="shared" si="2"/>
        <v>1</v>
      </c>
      <c r="BL21" s="2">
        <f t="shared" si="3"/>
        <v>1</v>
      </c>
      <c r="BM21" s="2">
        <f t="shared" si="4"/>
        <v>1</v>
      </c>
      <c r="BN21" s="2">
        <f t="shared" si="5"/>
        <v>1</v>
      </c>
      <c r="BO21" s="2">
        <f t="shared" si="6"/>
        <v>0</v>
      </c>
      <c r="BP21" s="2">
        <f t="shared" si="7"/>
        <v>0</v>
      </c>
      <c r="BQ21" s="2">
        <f t="shared" si="8"/>
        <v>0</v>
      </c>
      <c r="BR21" s="2">
        <f t="shared" si="9"/>
        <v>1</v>
      </c>
      <c r="BS21" s="2">
        <f t="shared" si="10"/>
        <v>1</v>
      </c>
      <c r="BT21" s="2">
        <f t="shared" si="11"/>
        <v>0</v>
      </c>
      <c r="BU21" s="2">
        <f t="shared" si="12"/>
        <v>0</v>
      </c>
      <c r="BV21" s="2">
        <f t="shared" si="13"/>
        <v>0</v>
      </c>
      <c r="BW21" s="2"/>
      <c r="BX21" s="2"/>
      <c r="BY21" s="2"/>
      <c r="BZ21" s="2">
        <f t="shared" si="14"/>
        <v>1</v>
      </c>
      <c r="CA21" s="2">
        <f t="shared" si="15"/>
        <v>1</v>
      </c>
      <c r="CB21" s="2">
        <f t="shared" si="16"/>
        <v>1</v>
      </c>
      <c r="CC21" s="2">
        <f t="shared" si="17"/>
        <v>1</v>
      </c>
      <c r="CD21" s="2">
        <f t="shared" si="18"/>
        <v>1</v>
      </c>
      <c r="CE21" s="2">
        <f t="shared" si="19"/>
        <v>0</v>
      </c>
      <c r="CF21" s="2">
        <f t="shared" si="20"/>
        <v>0</v>
      </c>
      <c r="CG21" s="2">
        <f t="shared" si="21"/>
        <v>1</v>
      </c>
      <c r="CH21" s="2">
        <f t="shared" si="22"/>
        <v>1</v>
      </c>
      <c r="CI21" s="2">
        <f t="shared" si="23"/>
        <v>1</v>
      </c>
      <c r="CJ21" s="2">
        <f t="shared" si="24"/>
        <v>0</v>
      </c>
      <c r="CK21" s="2">
        <f t="shared" si="25"/>
        <v>0</v>
      </c>
    </row>
    <row r="22" spans="1:89" s="3" customFormat="1" ht="21.75" thickTop="1" thickBot="1" x14ac:dyDescent="0.35">
      <c r="A22" s="11"/>
      <c r="B22" s="11"/>
      <c r="C22" s="142" t="s">
        <v>3</v>
      </c>
      <c r="D22" s="143" t="s">
        <v>4</v>
      </c>
      <c r="E22" s="79">
        <f>SMALL($C$41:$Q$41,1)</f>
        <v>1</v>
      </c>
      <c r="F22" s="57">
        <f>SMALL($C$41:$Q$41,2)</f>
        <v>2</v>
      </c>
      <c r="G22" s="57">
        <f>SMALL($C$41:$Q$41,3)</f>
        <v>3</v>
      </c>
      <c r="H22" s="57">
        <f>SMALL($C$41:$Q$41,4)</f>
        <v>4</v>
      </c>
      <c r="I22" s="57">
        <f>SMALL($C$41:$Q$41,5)</f>
        <v>5</v>
      </c>
      <c r="J22" s="57">
        <f>SMALL($C$41:$Q$41,6)</f>
        <v>6</v>
      </c>
      <c r="K22" s="57">
        <f>SMALL($C$41:$Q$41,7)</f>
        <v>7</v>
      </c>
      <c r="L22" s="57">
        <f>SMALL($C$41:$Q$41,8)</f>
        <v>8</v>
      </c>
      <c r="M22" s="57">
        <f>SMALL($C$41:$Q$41,9)</f>
        <v>9</v>
      </c>
      <c r="N22" s="57">
        <f>SMALL($C$41:$Q$41,10)</f>
        <v>10</v>
      </c>
      <c r="O22" s="57">
        <f>SMALL($C$41:$Q$41,11)</f>
        <v>16</v>
      </c>
      <c r="P22" s="57">
        <f>SMALL($C$41:$Q$41,12)</f>
        <v>17</v>
      </c>
      <c r="Q22" s="57">
        <f>SMALL($C$41:$Q$41,13)</f>
        <v>18</v>
      </c>
      <c r="R22" s="57">
        <f>SMALL($C$41:$Q$41,14)</f>
        <v>19</v>
      </c>
      <c r="S22" s="84">
        <f>SMALL($C$41:$Q$41,15)</f>
        <v>20</v>
      </c>
      <c r="T22" s="90">
        <f t="shared" si="26"/>
        <v>8</v>
      </c>
      <c r="U22" s="92">
        <f t="shared" si="27"/>
        <v>7</v>
      </c>
      <c r="V22" s="97">
        <f t="shared" si="28"/>
        <v>145</v>
      </c>
      <c r="W22" s="103"/>
      <c r="X22" s="110">
        <f t="shared" si="29"/>
        <v>15</v>
      </c>
      <c r="Y22" s="43"/>
      <c r="Z22" s="43"/>
      <c r="AA22" s="43"/>
      <c r="AB22" s="43"/>
      <c r="AC22" s="43"/>
      <c r="AD22" s="43"/>
      <c r="AE22" s="43"/>
      <c r="AF22" s="43"/>
      <c r="AG22" s="50"/>
      <c r="AH22" s="62"/>
      <c r="AI22" s="64"/>
      <c r="AJ22" s="43"/>
      <c r="AK22" s="43"/>
      <c r="AL22" s="43"/>
      <c r="AM22" s="75"/>
      <c r="AN22" s="76"/>
      <c r="AO22" s="77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J22" s="2">
        <f t="shared" si="1"/>
        <v>1</v>
      </c>
      <c r="BK22" s="2">
        <f t="shared" si="2"/>
        <v>1</v>
      </c>
      <c r="BL22" s="2">
        <f t="shared" si="3"/>
        <v>1</v>
      </c>
      <c r="BM22" s="2">
        <f t="shared" si="4"/>
        <v>1</v>
      </c>
      <c r="BN22" s="2">
        <f t="shared" si="5"/>
        <v>1</v>
      </c>
      <c r="BO22" s="2">
        <f t="shared" si="6"/>
        <v>0</v>
      </c>
      <c r="BP22" s="2">
        <f t="shared" si="7"/>
        <v>0</v>
      </c>
      <c r="BQ22" s="2">
        <f t="shared" si="8"/>
        <v>0</v>
      </c>
      <c r="BR22" s="2">
        <f t="shared" si="9"/>
        <v>0</v>
      </c>
      <c r="BS22" s="2">
        <f t="shared" si="10"/>
        <v>0</v>
      </c>
      <c r="BT22" s="2">
        <f t="shared" si="11"/>
        <v>1</v>
      </c>
      <c r="BU22" s="2">
        <f t="shared" si="12"/>
        <v>1</v>
      </c>
      <c r="BV22" s="2">
        <f t="shared" si="13"/>
        <v>1</v>
      </c>
      <c r="BW22" s="2"/>
      <c r="BX22" s="2"/>
      <c r="BY22" s="2"/>
      <c r="BZ22" s="2">
        <f t="shared" si="14"/>
        <v>1</v>
      </c>
      <c r="CA22" s="2">
        <f t="shared" si="15"/>
        <v>1</v>
      </c>
      <c r="CB22" s="2">
        <f t="shared" si="16"/>
        <v>1</v>
      </c>
      <c r="CC22" s="2">
        <f t="shared" si="17"/>
        <v>1</v>
      </c>
      <c r="CD22" s="2">
        <f t="shared" si="18"/>
        <v>1</v>
      </c>
      <c r="CE22" s="2">
        <f t="shared" si="19"/>
        <v>0</v>
      </c>
      <c r="CF22" s="2">
        <f t="shared" si="20"/>
        <v>0</v>
      </c>
      <c r="CG22" s="2">
        <f t="shared" si="21"/>
        <v>0</v>
      </c>
      <c r="CH22" s="2">
        <f t="shared" si="22"/>
        <v>0</v>
      </c>
      <c r="CI22" s="2">
        <f t="shared" si="23"/>
        <v>0</v>
      </c>
      <c r="CJ22" s="2">
        <f t="shared" si="24"/>
        <v>1</v>
      </c>
      <c r="CK22" s="2">
        <f t="shared" si="25"/>
        <v>1</v>
      </c>
    </row>
    <row r="23" spans="1:89" s="3" customFormat="1" ht="21.75" thickTop="1" thickBot="1" x14ac:dyDescent="0.35">
      <c r="A23" s="11"/>
      <c r="B23" s="11"/>
      <c r="C23" s="126" t="s">
        <v>5</v>
      </c>
      <c r="D23" s="127"/>
      <c r="E23" s="80">
        <f>SMALL($C$42:$Q$42,1)</f>
        <v>1</v>
      </c>
      <c r="F23" s="58">
        <f>SMALL($C$42:$Q$42,2)</f>
        <v>2</v>
      </c>
      <c r="G23" s="58">
        <f>SMALL($C$42:$Q$42,3)</f>
        <v>3</v>
      </c>
      <c r="H23" s="58">
        <f>SMALL($C$42:$Q$42,4)</f>
        <v>4</v>
      </c>
      <c r="I23" s="58">
        <f>SMALL($C$42:$Q$42,5)</f>
        <v>5</v>
      </c>
      <c r="J23" s="58">
        <f>SMALL($C$42:$Q$42,6)</f>
        <v>6</v>
      </c>
      <c r="K23" s="58">
        <f>SMALL($C$42:$Q$42,7)</f>
        <v>7</v>
      </c>
      <c r="L23" s="58">
        <f>SMALL($C$42:$Q$42,8)</f>
        <v>8</v>
      </c>
      <c r="M23" s="58">
        <f>SMALL($C$42:$Q$42,9)</f>
        <v>9</v>
      </c>
      <c r="N23" s="58">
        <f>SMALL($C$42:$Q$42,10)</f>
        <v>10</v>
      </c>
      <c r="O23" s="58">
        <f>SMALL($C$42:$Q$42,11)</f>
        <v>21</v>
      </c>
      <c r="P23" s="58">
        <f>SMALL($C$42:$Q$42,12)</f>
        <v>22</v>
      </c>
      <c r="Q23" s="58">
        <f>SMALL($C$42:$Q$42,13)</f>
        <v>23</v>
      </c>
      <c r="R23" s="58">
        <f>SMALL($C$42:$Q$42,14)</f>
        <v>24</v>
      </c>
      <c r="S23" s="85">
        <f>SMALL($C$42:$Q$42,15)</f>
        <v>25</v>
      </c>
      <c r="T23" s="94">
        <f t="shared" si="26"/>
        <v>7</v>
      </c>
      <c r="U23" s="95">
        <f t="shared" si="27"/>
        <v>8</v>
      </c>
      <c r="V23" s="96">
        <f t="shared" si="28"/>
        <v>170</v>
      </c>
      <c r="W23" s="102"/>
      <c r="X23" s="112">
        <f t="shared" si="29"/>
        <v>10</v>
      </c>
      <c r="Y23" s="43"/>
      <c r="Z23" s="43"/>
      <c r="AA23" s="43"/>
      <c r="AB23" s="43"/>
      <c r="AC23" s="43"/>
      <c r="AD23" s="49"/>
      <c r="AE23" s="43"/>
      <c r="AF23" s="43"/>
      <c r="AG23" s="50"/>
      <c r="AH23" s="63"/>
      <c r="AI23" s="64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J23" s="2">
        <f t="shared" si="1"/>
        <v>0</v>
      </c>
      <c r="BK23" s="2">
        <f t="shared" si="2"/>
        <v>0</v>
      </c>
      <c r="BL23" s="2">
        <f t="shared" si="3"/>
        <v>0</v>
      </c>
      <c r="BM23" s="2">
        <f t="shared" si="4"/>
        <v>0</v>
      </c>
      <c r="BN23" s="2">
        <f t="shared" si="5"/>
        <v>0</v>
      </c>
      <c r="BO23" s="2">
        <f t="shared" si="6"/>
        <v>1</v>
      </c>
      <c r="BP23" s="2">
        <f t="shared" si="7"/>
        <v>1</v>
      </c>
      <c r="BQ23" s="2">
        <f t="shared" si="8"/>
        <v>1</v>
      </c>
      <c r="BR23" s="2">
        <f t="shared" si="9"/>
        <v>1</v>
      </c>
      <c r="BS23" s="2">
        <f t="shared" si="10"/>
        <v>1</v>
      </c>
      <c r="BT23" s="2">
        <f t="shared" si="11"/>
        <v>1</v>
      </c>
      <c r="BU23" s="2">
        <f t="shared" si="12"/>
        <v>1</v>
      </c>
      <c r="BV23" s="2">
        <f t="shared" si="13"/>
        <v>1</v>
      </c>
      <c r="BW23" s="2"/>
      <c r="BX23" s="2"/>
      <c r="BY23" s="2"/>
      <c r="BZ23" s="2">
        <f t="shared" si="14"/>
        <v>0</v>
      </c>
      <c r="CA23" s="2">
        <f t="shared" si="15"/>
        <v>0</v>
      </c>
      <c r="CB23" s="2">
        <f t="shared" si="16"/>
        <v>0</v>
      </c>
      <c r="CC23" s="2">
        <f t="shared" si="17"/>
        <v>0</v>
      </c>
      <c r="CD23" s="2">
        <f t="shared" si="18"/>
        <v>0</v>
      </c>
      <c r="CE23" s="2">
        <f t="shared" si="19"/>
        <v>1</v>
      </c>
      <c r="CF23" s="2">
        <f t="shared" si="20"/>
        <v>1</v>
      </c>
      <c r="CG23" s="2">
        <f t="shared" si="21"/>
        <v>1</v>
      </c>
      <c r="CH23" s="2">
        <f t="shared" si="22"/>
        <v>1</v>
      </c>
      <c r="CI23" s="2">
        <f t="shared" si="23"/>
        <v>1</v>
      </c>
      <c r="CJ23" s="2">
        <f t="shared" si="24"/>
        <v>1</v>
      </c>
      <c r="CK23" s="2">
        <f t="shared" si="25"/>
        <v>1</v>
      </c>
    </row>
    <row r="24" spans="1:89" s="3" customFormat="1" ht="21.75" thickTop="1" thickBot="1" x14ac:dyDescent="0.35">
      <c r="A24" s="43"/>
      <c r="B24" s="43"/>
      <c r="C24" s="126" t="s">
        <v>6</v>
      </c>
      <c r="D24" s="127" t="s">
        <v>4</v>
      </c>
      <c r="E24" s="79">
        <f>SMALL($C$43:$Q$43,1)</f>
        <v>11</v>
      </c>
      <c r="F24" s="57">
        <f>SMALL($C$43:$Q$43,2)</f>
        <v>12</v>
      </c>
      <c r="G24" s="57">
        <f>SMALL($C$43:$Q$43,3)</f>
        <v>13</v>
      </c>
      <c r="H24" s="57">
        <f>SMALL($C$43:$Q$43,4)</f>
        <v>14</v>
      </c>
      <c r="I24" s="57">
        <f>SMALL($C$43:$Q$43,5)</f>
        <v>15</v>
      </c>
      <c r="J24" s="57">
        <f>SMALL($C$43:$Q$43,6)</f>
        <v>16</v>
      </c>
      <c r="K24" s="57">
        <f>SMALL($C$43:$Q$43,7)</f>
        <v>17</v>
      </c>
      <c r="L24" s="57">
        <f>SMALL($C$43:$Q$43,8)</f>
        <v>18</v>
      </c>
      <c r="M24" s="57">
        <f>SMALL($C$43:$Q$43,9)</f>
        <v>19</v>
      </c>
      <c r="N24" s="57">
        <f>SMALL($C$43:$Q$43,10)</f>
        <v>20</v>
      </c>
      <c r="O24" s="57">
        <f>SMALL($C$43:$Q$43,11)</f>
        <v>21</v>
      </c>
      <c r="P24" s="57">
        <f>SMALL($C$43:$Q$43,12)</f>
        <v>22</v>
      </c>
      <c r="Q24" s="57">
        <f>SMALL($C$43:$Q$43,13)</f>
        <v>23</v>
      </c>
      <c r="R24" s="57">
        <f>SMALL($C$43:$Q$43,14)</f>
        <v>24</v>
      </c>
      <c r="S24" s="84">
        <f>SMALL($C$43:$Q$43,15)</f>
        <v>25</v>
      </c>
      <c r="T24" s="91">
        <f t="shared" si="26"/>
        <v>7</v>
      </c>
      <c r="U24" s="93">
        <f t="shared" si="27"/>
        <v>8</v>
      </c>
      <c r="V24" s="97">
        <f t="shared" si="28"/>
        <v>270</v>
      </c>
      <c r="W24" s="104"/>
      <c r="X24" s="111">
        <f t="shared" si="29"/>
        <v>5</v>
      </c>
      <c r="Y24" s="43"/>
      <c r="Z24" s="43"/>
      <c r="AA24" s="43"/>
      <c r="AB24" s="43"/>
      <c r="AC24" s="43"/>
      <c r="AD24" s="43"/>
      <c r="AE24" s="43"/>
      <c r="AF24" s="43"/>
      <c r="AG24" s="50"/>
      <c r="AH24" s="61"/>
      <c r="AI24" s="60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J24" s="2">
        <f t="shared" si="1"/>
        <v>1</v>
      </c>
      <c r="BK24" s="2">
        <f t="shared" si="2"/>
        <v>1</v>
      </c>
      <c r="BL24" s="2">
        <f t="shared" si="3"/>
        <v>1</v>
      </c>
      <c r="BM24" s="2">
        <f t="shared" si="4"/>
        <v>0</v>
      </c>
      <c r="BN24" s="2">
        <f t="shared" si="5"/>
        <v>0</v>
      </c>
      <c r="BO24" s="2">
        <f t="shared" si="6"/>
        <v>1</v>
      </c>
      <c r="BP24" s="2">
        <f t="shared" si="7"/>
        <v>1</v>
      </c>
      <c r="BQ24" s="2">
        <f t="shared" si="8"/>
        <v>1</v>
      </c>
      <c r="BR24" s="2">
        <f t="shared" si="9"/>
        <v>1</v>
      </c>
      <c r="BS24" s="2">
        <f t="shared" si="10"/>
        <v>1</v>
      </c>
      <c r="BT24" s="2">
        <f t="shared" si="11"/>
        <v>0</v>
      </c>
      <c r="BU24" s="2">
        <f t="shared" si="12"/>
        <v>0</v>
      </c>
      <c r="BV24" s="2">
        <f t="shared" si="13"/>
        <v>0</v>
      </c>
      <c r="BW24" s="2"/>
      <c r="BX24" s="2"/>
      <c r="BY24" s="2"/>
      <c r="BZ24" s="2">
        <f t="shared" si="14"/>
        <v>1</v>
      </c>
      <c r="CA24" s="2">
        <f t="shared" si="15"/>
        <v>1</v>
      </c>
      <c r="CB24" s="2">
        <f t="shared" si="16"/>
        <v>0</v>
      </c>
      <c r="CC24" s="2">
        <f t="shared" si="17"/>
        <v>0</v>
      </c>
      <c r="CD24" s="2">
        <f t="shared" si="18"/>
        <v>0</v>
      </c>
      <c r="CE24" s="2">
        <f t="shared" si="19"/>
        <v>1</v>
      </c>
      <c r="CF24" s="2">
        <f t="shared" si="20"/>
        <v>1</v>
      </c>
      <c r="CG24" s="2">
        <f t="shared" si="21"/>
        <v>1</v>
      </c>
      <c r="CH24" s="2">
        <f t="shared" si="22"/>
        <v>1</v>
      </c>
      <c r="CI24" s="2">
        <f t="shared" si="23"/>
        <v>1</v>
      </c>
      <c r="CJ24" s="2">
        <f t="shared" si="24"/>
        <v>0</v>
      </c>
      <c r="CK24" s="2">
        <f t="shared" si="25"/>
        <v>0</v>
      </c>
    </row>
    <row r="25" spans="1:89" s="3" customFormat="1" ht="21.75" thickTop="1" thickBot="1" x14ac:dyDescent="0.35">
      <c r="A25" s="43"/>
      <c r="B25" s="43"/>
      <c r="C25" s="142" t="s">
        <v>7</v>
      </c>
      <c r="D25" s="143"/>
      <c r="E25" s="80">
        <f>SMALL($C$44:$Q$44,1)</f>
        <v>1</v>
      </c>
      <c r="F25" s="58">
        <f>SMALL($C$44:$Q$44,2)</f>
        <v>2</v>
      </c>
      <c r="G25" s="58">
        <f>SMALL($C$44:$Q$44,3)</f>
        <v>3</v>
      </c>
      <c r="H25" s="58">
        <f>SMALL($C$44:$Q$44,4)</f>
        <v>4</v>
      </c>
      <c r="I25" s="58">
        <f>SMALL($C$44:$Q$44,5)</f>
        <v>5</v>
      </c>
      <c r="J25" s="58">
        <f>SMALL($C$44:$Q$44,6)</f>
        <v>11</v>
      </c>
      <c r="K25" s="58">
        <f>SMALL($C$44:$Q$44,7)</f>
        <v>12</v>
      </c>
      <c r="L25" s="58">
        <f>SMALL($C$44:$Q$44,8)</f>
        <v>13</v>
      </c>
      <c r="M25" s="58">
        <f>SMALL($C$44:$Q$44,9)</f>
        <v>14</v>
      </c>
      <c r="N25" s="58">
        <f>SMALL($C$44:$Q$44,10)</f>
        <v>15</v>
      </c>
      <c r="O25" s="58">
        <f>SMALL($C$44:$Q$44,11)</f>
        <v>16</v>
      </c>
      <c r="P25" s="58">
        <f>SMALL($C$44:$Q$44,12)</f>
        <v>17</v>
      </c>
      <c r="Q25" s="58">
        <f>SMALL($C$44:$Q$44,13)</f>
        <v>18</v>
      </c>
      <c r="R25" s="58">
        <f>SMALL($C$44:$Q$44,14)</f>
        <v>19</v>
      </c>
      <c r="S25" s="85">
        <f>SMALL($C$44:$Q$44,15)</f>
        <v>20</v>
      </c>
      <c r="T25" s="91">
        <f t="shared" si="26"/>
        <v>7</v>
      </c>
      <c r="U25" s="93">
        <f t="shared" si="27"/>
        <v>8</v>
      </c>
      <c r="V25" s="96">
        <f t="shared" si="28"/>
        <v>170</v>
      </c>
      <c r="W25" s="104"/>
      <c r="X25" s="110">
        <f t="shared" si="29"/>
        <v>10</v>
      </c>
      <c r="Y25" s="43"/>
      <c r="Z25" s="43"/>
      <c r="AA25" s="43"/>
      <c r="AB25" s="43"/>
      <c r="AC25" s="43"/>
      <c r="AD25" s="43"/>
      <c r="AE25" s="43"/>
      <c r="AF25" s="46"/>
      <c r="AG25" s="74"/>
      <c r="AH25" s="62"/>
      <c r="AI25" s="60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J25" s="2">
        <f t="shared" si="1"/>
        <v>1</v>
      </c>
      <c r="BK25" s="2">
        <f t="shared" si="2"/>
        <v>1</v>
      </c>
      <c r="BL25" s="2">
        <f t="shared" si="3"/>
        <v>1</v>
      </c>
      <c r="BM25" s="2">
        <f t="shared" si="4"/>
        <v>0</v>
      </c>
      <c r="BN25" s="2">
        <f t="shared" si="5"/>
        <v>0</v>
      </c>
      <c r="BO25" s="2">
        <f t="shared" si="6"/>
        <v>0</v>
      </c>
      <c r="BP25" s="2">
        <f t="shared" si="7"/>
        <v>0</v>
      </c>
      <c r="BQ25" s="2">
        <f t="shared" si="8"/>
        <v>0</v>
      </c>
      <c r="BR25" s="2">
        <f t="shared" si="9"/>
        <v>1</v>
      </c>
      <c r="BS25" s="2">
        <f t="shared" si="10"/>
        <v>1</v>
      </c>
      <c r="BT25" s="2">
        <f t="shared" si="11"/>
        <v>1</v>
      </c>
      <c r="BU25" s="2">
        <f t="shared" si="12"/>
        <v>1</v>
      </c>
      <c r="BV25" s="2">
        <f t="shared" si="13"/>
        <v>1</v>
      </c>
      <c r="BW25" s="2"/>
      <c r="BX25" s="2"/>
      <c r="BY25" s="2"/>
      <c r="BZ25" s="2">
        <f t="shared" si="14"/>
        <v>1</v>
      </c>
      <c r="CA25" s="2">
        <f t="shared" si="15"/>
        <v>1</v>
      </c>
      <c r="CB25" s="2">
        <f t="shared" si="16"/>
        <v>0</v>
      </c>
      <c r="CC25" s="2">
        <f t="shared" si="17"/>
        <v>0</v>
      </c>
      <c r="CD25" s="2">
        <f t="shared" si="18"/>
        <v>0</v>
      </c>
      <c r="CE25" s="2">
        <f t="shared" si="19"/>
        <v>0</v>
      </c>
      <c r="CF25" s="2">
        <f t="shared" si="20"/>
        <v>0</v>
      </c>
      <c r="CG25" s="2">
        <f t="shared" si="21"/>
        <v>1</v>
      </c>
      <c r="CH25" s="2">
        <f t="shared" si="22"/>
        <v>1</v>
      </c>
      <c r="CI25" s="2">
        <f t="shared" si="23"/>
        <v>1</v>
      </c>
      <c r="CJ25" s="2">
        <f t="shared" si="24"/>
        <v>1</v>
      </c>
      <c r="CK25" s="2">
        <f t="shared" si="25"/>
        <v>1</v>
      </c>
    </row>
    <row r="26" spans="1:89" s="3" customFormat="1" ht="21.75" thickTop="1" thickBot="1" x14ac:dyDescent="0.35">
      <c r="A26" s="43"/>
      <c r="B26" s="43"/>
      <c r="C26" s="128" t="s">
        <v>10</v>
      </c>
      <c r="D26" s="129" t="s">
        <v>4</v>
      </c>
      <c r="E26" s="79">
        <f>SMALL($C$45:$Q$45,1)</f>
        <v>1</v>
      </c>
      <c r="F26" s="57">
        <f>SMALL($C$45:$Q$45,2)</f>
        <v>2</v>
      </c>
      <c r="G26" s="57">
        <f>SMALL($C$45:$Q$45,3)</f>
        <v>3</v>
      </c>
      <c r="H26" s="57">
        <f>SMALL($C$45:$Q$45,4)</f>
        <v>4</v>
      </c>
      <c r="I26" s="57">
        <f>SMALL($C$45:$Q$45,5)</f>
        <v>5</v>
      </c>
      <c r="J26" s="57">
        <f>SMALL($C$45:$Q$45,6)</f>
        <v>16</v>
      </c>
      <c r="K26" s="57">
        <f>SMALL($C$45:$Q$45,7)</f>
        <v>17</v>
      </c>
      <c r="L26" s="57">
        <f>SMALL($C$45:$Q$45,8)</f>
        <v>18</v>
      </c>
      <c r="M26" s="57">
        <f>SMALL($C$45:$Q$45,9)</f>
        <v>19</v>
      </c>
      <c r="N26" s="57">
        <f>SMALL($C$45:$Q$45,10)</f>
        <v>20</v>
      </c>
      <c r="O26" s="57">
        <f>SMALL($C$45:$Q$45,11)</f>
        <v>21</v>
      </c>
      <c r="P26" s="57">
        <f>SMALL($C$45:$Q$45,12)</f>
        <v>22</v>
      </c>
      <c r="Q26" s="57">
        <f>SMALL($C$45:$Q$45,13)</f>
        <v>23</v>
      </c>
      <c r="R26" s="57">
        <f>SMALL($C$45:$Q$45,14)</f>
        <v>24</v>
      </c>
      <c r="S26" s="84">
        <f>SMALL($C$45:$Q$45,15)</f>
        <v>25</v>
      </c>
      <c r="T26" s="90">
        <f t="shared" si="26"/>
        <v>7</v>
      </c>
      <c r="U26" s="92">
        <f t="shared" si="27"/>
        <v>8</v>
      </c>
      <c r="V26" s="97">
        <f t="shared" si="28"/>
        <v>220</v>
      </c>
      <c r="W26" s="104"/>
      <c r="X26" s="110">
        <f t="shared" si="29"/>
        <v>10</v>
      </c>
      <c r="Y26" s="43"/>
      <c r="Z26" s="43"/>
      <c r="AA26" s="70"/>
      <c r="AB26" s="71"/>
      <c r="AC26" s="72"/>
      <c r="AD26" s="69"/>
      <c r="AE26" s="67"/>
      <c r="AF26" s="68"/>
      <c r="AG26" s="65"/>
      <c r="AH26" s="130"/>
      <c r="AI26" s="131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J26" s="2">
        <f t="shared" si="1"/>
        <v>1</v>
      </c>
      <c r="BK26" s="2">
        <f t="shared" si="2"/>
        <v>1</v>
      </c>
      <c r="BL26" s="2">
        <f t="shared" si="3"/>
        <v>1</v>
      </c>
      <c r="BM26" s="2">
        <f t="shared" si="4"/>
        <v>0</v>
      </c>
      <c r="BN26" s="2">
        <f t="shared" si="5"/>
        <v>0</v>
      </c>
      <c r="BO26" s="2">
        <f t="shared" si="6"/>
        <v>1</v>
      </c>
      <c r="BP26" s="2">
        <f t="shared" si="7"/>
        <v>1</v>
      </c>
      <c r="BQ26" s="2">
        <f t="shared" si="8"/>
        <v>1</v>
      </c>
      <c r="BR26" s="2">
        <f t="shared" si="9"/>
        <v>0</v>
      </c>
      <c r="BS26" s="2">
        <f t="shared" si="10"/>
        <v>0</v>
      </c>
      <c r="BT26" s="2">
        <f t="shared" si="11"/>
        <v>1</v>
      </c>
      <c r="BU26" s="2">
        <f t="shared" si="12"/>
        <v>1</v>
      </c>
      <c r="BV26" s="2">
        <f t="shared" si="13"/>
        <v>1</v>
      </c>
      <c r="BW26" s="2"/>
      <c r="BX26" s="2"/>
      <c r="BY26" s="2"/>
      <c r="BZ26" s="2">
        <f t="shared" si="14"/>
        <v>1</v>
      </c>
      <c r="CA26" s="2">
        <f t="shared" si="15"/>
        <v>1</v>
      </c>
      <c r="CB26" s="2">
        <f t="shared" si="16"/>
        <v>0</v>
      </c>
      <c r="CC26" s="2">
        <f t="shared" si="17"/>
        <v>0</v>
      </c>
      <c r="CD26" s="2">
        <f t="shared" si="18"/>
        <v>0</v>
      </c>
      <c r="CE26" s="2">
        <f t="shared" si="19"/>
        <v>1</v>
      </c>
      <c r="CF26" s="2">
        <f t="shared" si="20"/>
        <v>1</v>
      </c>
      <c r="CG26" s="2">
        <f t="shared" si="21"/>
        <v>0</v>
      </c>
      <c r="CH26" s="2">
        <f t="shared" si="22"/>
        <v>0</v>
      </c>
      <c r="CI26" s="2">
        <f t="shared" si="23"/>
        <v>0</v>
      </c>
      <c r="CJ26" s="2">
        <f t="shared" si="24"/>
        <v>1</v>
      </c>
      <c r="CK26" s="2">
        <f t="shared" si="25"/>
        <v>1</v>
      </c>
    </row>
    <row r="27" spans="1:89" s="3" customFormat="1" ht="15" customHeight="1" thickTop="1" thickBot="1" x14ac:dyDescent="0.3">
      <c r="A27" s="43"/>
      <c r="B27" s="43"/>
      <c r="C27" s="128" t="s">
        <v>11</v>
      </c>
      <c r="D27" s="129"/>
      <c r="E27" s="80">
        <f>SMALL($C$46:$Q$46,1)</f>
        <v>1</v>
      </c>
      <c r="F27" s="58">
        <f>SMALL($C$46:$Q$46,2)</f>
        <v>2</v>
      </c>
      <c r="G27" s="58">
        <f>SMALL($C$46:$Q$46,3)</f>
        <v>3</v>
      </c>
      <c r="H27" s="58">
        <f>SMALL($C$46:$Q$46,4)</f>
        <v>4</v>
      </c>
      <c r="I27" s="58">
        <f>SMALL($C$46:$Q$46,5)</f>
        <v>5</v>
      </c>
      <c r="J27" s="58">
        <f>SMALL($C$46:$Q$46,6)</f>
        <v>11</v>
      </c>
      <c r="K27" s="58">
        <f>SMALL($C$46:$Q$46,7)</f>
        <v>12</v>
      </c>
      <c r="L27" s="58">
        <f>SMALL($C$46:$Q$46,8)</f>
        <v>13</v>
      </c>
      <c r="M27" s="58">
        <f>SMALL($C$46:$Q$46,9)</f>
        <v>14</v>
      </c>
      <c r="N27" s="58">
        <f>SMALL($C$46:$Q$46,10)</f>
        <v>15</v>
      </c>
      <c r="O27" s="58">
        <f>SMALL($C$46:$Q$46,11)</f>
        <v>21</v>
      </c>
      <c r="P27" s="58">
        <f>SMALL($C$46:$Q$46,12)</f>
        <v>22</v>
      </c>
      <c r="Q27" s="58">
        <f>SMALL($C$46:$Q$46,13)</f>
        <v>23</v>
      </c>
      <c r="R27" s="58">
        <f>SMALL($C$46:$Q$46,14)</f>
        <v>24</v>
      </c>
      <c r="S27" s="85">
        <f>SMALL($C$46:$Q$46,15)</f>
        <v>25</v>
      </c>
      <c r="T27" s="94">
        <f t="shared" si="26"/>
        <v>6</v>
      </c>
      <c r="U27" s="95">
        <f t="shared" si="27"/>
        <v>9</v>
      </c>
      <c r="V27" s="98">
        <f t="shared" si="28"/>
        <v>195</v>
      </c>
      <c r="W27" s="104"/>
      <c r="X27" s="110">
        <f t="shared" si="29"/>
        <v>5</v>
      </c>
      <c r="Y27" s="43"/>
      <c r="Z27" s="43"/>
      <c r="AA27" s="43"/>
      <c r="AB27" s="43"/>
      <c r="AC27" s="43"/>
      <c r="AD27" s="43"/>
      <c r="AE27" s="43"/>
      <c r="AF27" s="46"/>
      <c r="AG27" s="6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J27" s="2" t="e">
        <f>COUNTIF(#REF!,1)</f>
        <v>#REF!</v>
      </c>
      <c r="BK27" s="2" t="e">
        <f>COUNTIF(#REF!,3)</f>
        <v>#REF!</v>
      </c>
      <c r="BL27" s="2" t="e">
        <f>COUNTIF(#REF!,5)</f>
        <v>#REF!</v>
      </c>
      <c r="BM27" s="2" t="e">
        <f>COUNTIF(#REF!,7)</f>
        <v>#REF!</v>
      </c>
      <c r="BN27" s="2" t="e">
        <f>COUNTIF(#REF!,9)</f>
        <v>#REF!</v>
      </c>
      <c r="BO27" s="2" t="e">
        <f>COUNTIF(#REF!,11)</f>
        <v>#REF!</v>
      </c>
      <c r="BP27" s="2" t="e">
        <f>COUNTIF(#REF!,13)</f>
        <v>#REF!</v>
      </c>
      <c r="BQ27" s="2" t="e">
        <f>COUNTIF(#REF!,15)</f>
        <v>#REF!</v>
      </c>
      <c r="BR27" s="2" t="e">
        <f>COUNTIF(#REF!,17)</f>
        <v>#REF!</v>
      </c>
      <c r="BS27" s="2" t="e">
        <f>COUNTIF(#REF!,19)</f>
        <v>#REF!</v>
      </c>
      <c r="BT27" s="2" t="e">
        <f>COUNTIF(#REF!,21)</f>
        <v>#REF!</v>
      </c>
      <c r="BU27" s="2" t="e">
        <f>COUNTIF(#REF!,23)</f>
        <v>#REF!</v>
      </c>
      <c r="BV27" s="2" t="e">
        <f>COUNTIF(#REF!,25)</f>
        <v>#REF!</v>
      </c>
      <c r="BW27" s="2"/>
      <c r="BX27" s="2"/>
      <c r="BY27" s="2"/>
      <c r="BZ27" s="2" t="e">
        <f>COUNTIF(#REF!,2)</f>
        <v>#REF!</v>
      </c>
      <c r="CA27" s="2" t="e">
        <f>COUNTIF(#REF!,4)</f>
        <v>#REF!</v>
      </c>
      <c r="CB27" s="2" t="e">
        <f>COUNTIF(#REF!,6)</f>
        <v>#REF!</v>
      </c>
      <c r="CC27" s="2" t="e">
        <f>COUNTIF(#REF!,8)</f>
        <v>#REF!</v>
      </c>
      <c r="CD27" s="2" t="e">
        <f>COUNTIF(#REF!,10)</f>
        <v>#REF!</v>
      </c>
      <c r="CE27" s="2" t="e">
        <f>COUNTIF(#REF!,12)</f>
        <v>#REF!</v>
      </c>
      <c r="CF27" s="2" t="e">
        <f>COUNTIF(#REF!,14)</f>
        <v>#REF!</v>
      </c>
      <c r="CG27" s="2" t="e">
        <f>COUNTIF(#REF!,16)</f>
        <v>#REF!</v>
      </c>
      <c r="CH27" s="2" t="e">
        <f>COUNTIF(#REF!,18)</f>
        <v>#REF!</v>
      </c>
      <c r="CI27" s="2" t="e">
        <f>COUNTIF(#REF!,20)</f>
        <v>#REF!</v>
      </c>
      <c r="CJ27" s="2" t="e">
        <f>COUNTIF(#REF!,22)</f>
        <v>#REF!</v>
      </c>
      <c r="CK27" s="2" t="e">
        <f>COUNTIF(#REF!,24)</f>
        <v>#REF!</v>
      </c>
    </row>
    <row r="28" spans="1:89" s="3" customFormat="1" ht="15.75" customHeight="1" thickTop="1" thickBot="1" x14ac:dyDescent="0.3">
      <c r="A28" s="43"/>
      <c r="B28" s="43"/>
      <c r="C28" s="128" t="s">
        <v>12</v>
      </c>
      <c r="D28" s="129"/>
      <c r="E28" s="80">
        <f>SMALL($C$47:$Q$47,1)</f>
        <v>6</v>
      </c>
      <c r="F28" s="58">
        <f>SMALL($C$47:$Q$47,2)</f>
        <v>7</v>
      </c>
      <c r="G28" s="58">
        <f>SMALL($C$47:$Q$47,3)</f>
        <v>8</v>
      </c>
      <c r="H28" s="58">
        <f>SMALL($C$47:$Q$47,4)</f>
        <v>9</v>
      </c>
      <c r="I28" s="58">
        <f>SMALL($C$47:$Q$47,5)</f>
        <v>10</v>
      </c>
      <c r="J28" s="58">
        <f>SMALL($C$47:$Q$47,6)</f>
        <v>11</v>
      </c>
      <c r="K28" s="58">
        <f>SMALL($C$47:$Q$47,7)</f>
        <v>12</v>
      </c>
      <c r="L28" s="58">
        <f>SMALL($C$47:$Q$47,8)</f>
        <v>13</v>
      </c>
      <c r="M28" s="58">
        <f>SMALL($C$47:$Q$47,9)</f>
        <v>14</v>
      </c>
      <c r="N28" s="58">
        <f>SMALL($C$47:$Q$47,10)</f>
        <v>15</v>
      </c>
      <c r="O28" s="58">
        <f>SMALL($C$47:$Q$47,11)</f>
        <v>16</v>
      </c>
      <c r="P28" s="58">
        <f>SMALL($C$47:$Q$47,12)</f>
        <v>17</v>
      </c>
      <c r="Q28" s="58">
        <f>SMALL($C$47:$Q$47,13)</f>
        <v>18</v>
      </c>
      <c r="R28" s="58">
        <f>SMALL($C$47:$Q$47,14)</f>
        <v>19</v>
      </c>
      <c r="S28" s="85">
        <f>SMALL($C$47:$Q$47,15)</f>
        <v>20</v>
      </c>
      <c r="T28" s="94">
        <f>SUM(BZ32:CK32)</f>
        <v>8</v>
      </c>
      <c r="U28" s="95">
        <f>SUM(BJ32:BV32)</f>
        <v>7</v>
      </c>
      <c r="V28" s="100">
        <f t="shared" si="28"/>
        <v>195</v>
      </c>
      <c r="W28" s="102"/>
      <c r="X28" s="109">
        <f t="shared" si="29"/>
        <v>10</v>
      </c>
      <c r="Y28" s="43"/>
      <c r="Z28" s="48"/>
      <c r="AA28" s="134"/>
      <c r="AB28" s="135"/>
      <c r="AC28" s="135"/>
      <c r="AD28" s="135"/>
      <c r="AE28" s="135"/>
      <c r="AF28" s="135"/>
      <c r="AG28" s="135"/>
      <c r="AH28" s="135"/>
      <c r="AI28" s="135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J28" s="2" t="e">
        <f>COUNTIF(#REF!,1)</f>
        <v>#REF!</v>
      </c>
      <c r="BK28" s="2" t="e">
        <f>COUNTIF(#REF!,3)</f>
        <v>#REF!</v>
      </c>
      <c r="BL28" s="2" t="e">
        <f>COUNTIF(#REF!,5)</f>
        <v>#REF!</v>
      </c>
      <c r="BM28" s="2" t="e">
        <f>COUNTIF(#REF!,7)</f>
        <v>#REF!</v>
      </c>
      <c r="BN28" s="2" t="e">
        <f>COUNTIF(#REF!,9)</f>
        <v>#REF!</v>
      </c>
      <c r="BO28" s="2" t="e">
        <f>COUNTIF(#REF!,11)</f>
        <v>#REF!</v>
      </c>
      <c r="BP28" s="2" t="e">
        <f>COUNTIF(#REF!,13)</f>
        <v>#REF!</v>
      </c>
      <c r="BQ28" s="2" t="e">
        <f>COUNTIF(#REF!,15)</f>
        <v>#REF!</v>
      </c>
      <c r="BR28" s="2" t="e">
        <f>COUNTIF(#REF!,17)</f>
        <v>#REF!</v>
      </c>
      <c r="BS28" s="2" t="e">
        <f>COUNTIF(#REF!,19)</f>
        <v>#REF!</v>
      </c>
      <c r="BT28" s="2" t="e">
        <f>COUNTIF(#REF!,21)</f>
        <v>#REF!</v>
      </c>
      <c r="BU28" s="2" t="e">
        <f>COUNTIF(#REF!,23)</f>
        <v>#REF!</v>
      </c>
      <c r="BV28" s="2" t="e">
        <f>COUNTIF(#REF!,25)</f>
        <v>#REF!</v>
      </c>
      <c r="BW28" s="2"/>
      <c r="BX28" s="2"/>
      <c r="BY28" s="2"/>
      <c r="BZ28" s="2" t="e">
        <f>COUNTIF(#REF!,2)</f>
        <v>#REF!</v>
      </c>
      <c r="CA28" s="2" t="e">
        <f>COUNTIF(#REF!,4)</f>
        <v>#REF!</v>
      </c>
      <c r="CB28" s="2" t="e">
        <f>COUNTIF(#REF!,6)</f>
        <v>#REF!</v>
      </c>
      <c r="CC28" s="2" t="e">
        <f>COUNTIF(#REF!,8)</f>
        <v>#REF!</v>
      </c>
      <c r="CD28" s="2" t="e">
        <f>COUNTIF(#REF!,10)</f>
        <v>#REF!</v>
      </c>
      <c r="CE28" s="2" t="e">
        <f>COUNTIF(#REF!,12)</f>
        <v>#REF!</v>
      </c>
      <c r="CF28" s="2" t="e">
        <f>COUNTIF(#REF!,14)</f>
        <v>#REF!</v>
      </c>
      <c r="CG28" s="2" t="e">
        <f>COUNTIF(#REF!,16)</f>
        <v>#REF!</v>
      </c>
      <c r="CH28" s="2" t="e">
        <f>COUNTIF(#REF!,18)</f>
        <v>#REF!</v>
      </c>
      <c r="CI28" s="2" t="e">
        <f>COUNTIF(#REF!,20)</f>
        <v>#REF!</v>
      </c>
      <c r="CJ28" s="2" t="e">
        <f>COUNTIF(#REF!,22)</f>
        <v>#REF!</v>
      </c>
      <c r="CK28" s="2" t="e">
        <f>COUNTIF(#REF!,24)</f>
        <v>#REF!</v>
      </c>
    </row>
    <row r="29" spans="1:89" s="3" customFormat="1" ht="15.75" customHeight="1" thickTop="1" thickBot="1" x14ac:dyDescent="0.3">
      <c r="A29" s="43"/>
      <c r="B29" s="43"/>
      <c r="C29" s="128" t="s">
        <v>13</v>
      </c>
      <c r="D29" s="129" t="s">
        <v>4</v>
      </c>
      <c r="E29" s="79">
        <f>SMALL($C$48:$Q$48,1)</f>
        <v>6</v>
      </c>
      <c r="F29" s="57">
        <f>SMALL($C$48:$Q$48,2)</f>
        <v>7</v>
      </c>
      <c r="G29" s="57">
        <f>SMALL($C$48:$Q$48,3)</f>
        <v>8</v>
      </c>
      <c r="H29" s="57">
        <f>SMALL($C$48:$Q$48,4)</f>
        <v>9</v>
      </c>
      <c r="I29" s="57">
        <f>SMALL($C$48:$Q$48,5)</f>
        <v>10</v>
      </c>
      <c r="J29" s="57">
        <f>SMALL($C$48:$Q$48,6)</f>
        <v>16</v>
      </c>
      <c r="K29" s="57">
        <f>SMALL($C$48:$Q$48,7)</f>
        <v>17</v>
      </c>
      <c r="L29" s="57">
        <f>SMALL($C$48:$Q$48,8)</f>
        <v>18</v>
      </c>
      <c r="M29" s="57">
        <f>SMALL($C$48:$Q$48,9)</f>
        <v>19</v>
      </c>
      <c r="N29" s="57">
        <f>SMALL($C$48:$Q$48,10)</f>
        <v>20</v>
      </c>
      <c r="O29" s="57">
        <f>SMALL($C$48:$Q$48,11)</f>
        <v>21</v>
      </c>
      <c r="P29" s="57">
        <f>SMALL($C$48:$Q$48,12)</f>
        <v>22</v>
      </c>
      <c r="Q29" s="57">
        <f>SMALL($C$48:$Q$48,13)</f>
        <v>23</v>
      </c>
      <c r="R29" s="57">
        <f>SMALL($C$48:$Q$48,14)</f>
        <v>24</v>
      </c>
      <c r="S29" s="84">
        <f>SMALL($C$48:$Q$48,15)</f>
        <v>25</v>
      </c>
      <c r="T29" s="94">
        <f>SUM(BZ33:CK33)</f>
        <v>8</v>
      </c>
      <c r="U29" s="93">
        <f>SUM(BJ33:BV33)</f>
        <v>7</v>
      </c>
      <c r="V29" s="101">
        <f t="shared" si="28"/>
        <v>245</v>
      </c>
      <c r="W29" s="104"/>
      <c r="X29" s="108">
        <f t="shared" si="29"/>
        <v>10</v>
      </c>
      <c r="Y29" s="43"/>
      <c r="Z29" s="48"/>
      <c r="AA29" s="134"/>
      <c r="AB29" s="135"/>
      <c r="AC29" s="135"/>
      <c r="AD29" s="135"/>
      <c r="AE29" s="135"/>
      <c r="AF29" s="135"/>
      <c r="AG29" s="135"/>
      <c r="AH29" s="135"/>
      <c r="AI29" s="135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J29" s="2" t="e">
        <f>COUNTIF(#REF!,1)</f>
        <v>#REF!</v>
      </c>
      <c r="BK29" s="2" t="e">
        <f>COUNTIF(#REF!,3)</f>
        <v>#REF!</v>
      </c>
      <c r="BL29" s="2" t="e">
        <f>COUNTIF(#REF!,5)</f>
        <v>#REF!</v>
      </c>
      <c r="BM29" s="2" t="e">
        <f>COUNTIF(#REF!,7)</f>
        <v>#REF!</v>
      </c>
      <c r="BN29" s="2" t="e">
        <f>COUNTIF(#REF!,9)</f>
        <v>#REF!</v>
      </c>
      <c r="BO29" s="2" t="e">
        <f>COUNTIF(#REF!,11)</f>
        <v>#REF!</v>
      </c>
      <c r="BP29" s="2" t="e">
        <f>COUNTIF(#REF!,13)</f>
        <v>#REF!</v>
      </c>
      <c r="BQ29" s="2" t="e">
        <f>COUNTIF(#REF!,15)</f>
        <v>#REF!</v>
      </c>
      <c r="BR29" s="2" t="e">
        <f>COUNTIF(#REF!,17)</f>
        <v>#REF!</v>
      </c>
      <c r="BS29" s="2" t="e">
        <f>COUNTIF(#REF!,19)</f>
        <v>#REF!</v>
      </c>
      <c r="BT29" s="2" t="e">
        <f>COUNTIF(#REF!,21)</f>
        <v>#REF!</v>
      </c>
      <c r="BU29" s="2" t="e">
        <f>COUNTIF(#REF!,23)</f>
        <v>#REF!</v>
      </c>
      <c r="BV29" s="2" t="e">
        <f>COUNTIF(#REF!,25)</f>
        <v>#REF!</v>
      </c>
      <c r="BW29" s="2"/>
      <c r="BX29" s="2"/>
      <c r="BY29" s="2"/>
      <c r="BZ29" s="2" t="e">
        <f>COUNTIF(#REF!,2)</f>
        <v>#REF!</v>
      </c>
      <c r="CA29" s="2" t="e">
        <f>COUNTIF(#REF!,4)</f>
        <v>#REF!</v>
      </c>
      <c r="CB29" s="2" t="e">
        <f>COUNTIF(#REF!,6)</f>
        <v>#REF!</v>
      </c>
      <c r="CC29" s="2" t="e">
        <f>COUNTIF(#REF!,8)</f>
        <v>#REF!</v>
      </c>
      <c r="CD29" s="2" t="e">
        <f>COUNTIF(#REF!,10)</f>
        <v>#REF!</v>
      </c>
      <c r="CE29" s="2" t="e">
        <f>COUNTIF(#REF!,12)</f>
        <v>#REF!</v>
      </c>
      <c r="CF29" s="2" t="e">
        <f>COUNTIF(#REF!,14)</f>
        <v>#REF!</v>
      </c>
      <c r="CG29" s="2" t="e">
        <f>COUNTIF(#REF!,16)</f>
        <v>#REF!</v>
      </c>
      <c r="CH29" s="2" t="e">
        <f>COUNTIF(#REF!,18)</f>
        <v>#REF!</v>
      </c>
      <c r="CI29" s="2" t="e">
        <f>COUNTIF(#REF!,20)</f>
        <v>#REF!</v>
      </c>
      <c r="CJ29" s="2" t="e">
        <f>COUNTIF(#REF!,22)</f>
        <v>#REF!</v>
      </c>
      <c r="CK29" s="2" t="e">
        <f>COUNTIF(#REF!,24)</f>
        <v>#REF!</v>
      </c>
    </row>
    <row r="30" spans="1:89" s="3" customFormat="1" ht="16.5" customHeight="1" thickTop="1" thickBot="1" x14ac:dyDescent="0.3">
      <c r="A30" s="43"/>
      <c r="B30" s="82"/>
      <c r="C30" s="128" t="s">
        <v>14</v>
      </c>
      <c r="D30" s="129"/>
      <c r="E30" s="81">
        <f>SMALL($C$49:$Q$49,1)</f>
        <v>6</v>
      </c>
      <c r="F30" s="59">
        <f>SMALL($C$49:$Q$49,2)</f>
        <v>7</v>
      </c>
      <c r="G30" s="59">
        <f>SMALL($C$49:$Q$49,3)</f>
        <v>8</v>
      </c>
      <c r="H30" s="59">
        <f>SMALL($C$49:$Q$49,4)</f>
        <v>9</v>
      </c>
      <c r="I30" s="59">
        <f>SMALL($C$49:$Q$49,5)</f>
        <v>10</v>
      </c>
      <c r="J30" s="59">
        <f>SMALL($C$49:$Q$49,6)</f>
        <v>11</v>
      </c>
      <c r="K30" s="59">
        <f>SMALL($C$49:$Q$49,7)</f>
        <v>12</v>
      </c>
      <c r="L30" s="59">
        <f>SMALL($C$49:$Q$49,8)</f>
        <v>13</v>
      </c>
      <c r="M30" s="59">
        <f>SMALL($C$49:$Q$49,9)</f>
        <v>14</v>
      </c>
      <c r="N30" s="59">
        <f>SMALL($C$49:$Q$49,10)</f>
        <v>15</v>
      </c>
      <c r="O30" s="59">
        <f>SMALL($C$49:$Q$49,11)</f>
        <v>21</v>
      </c>
      <c r="P30" s="59">
        <f>SMALL($C$49:$Q$49,12)</f>
        <v>22</v>
      </c>
      <c r="Q30" s="59">
        <f>SMALL($C$49:$Q$49,13)</f>
        <v>23</v>
      </c>
      <c r="R30" s="59">
        <f>SMALL($C$49:$Q$49,14)</f>
        <v>24</v>
      </c>
      <c r="S30" s="86">
        <f>SMALL($C$49:$Q$49,15)</f>
        <v>25</v>
      </c>
      <c r="T30" s="90">
        <f>SUM(BZ34:CK34)</f>
        <v>7</v>
      </c>
      <c r="U30" s="92">
        <f>SUM(BJ34:BV34)</f>
        <v>8</v>
      </c>
      <c r="V30" s="106">
        <f t="shared" si="28"/>
        <v>220</v>
      </c>
      <c r="W30" s="102"/>
      <c r="X30" s="107">
        <f t="shared" si="29"/>
        <v>5</v>
      </c>
      <c r="Y30" s="43"/>
      <c r="Z30" s="48"/>
      <c r="AA30" s="134"/>
      <c r="AB30" s="135"/>
      <c r="AC30" s="135"/>
      <c r="AD30" s="135"/>
      <c r="AE30" s="135"/>
      <c r="AF30" s="135"/>
      <c r="AG30" s="135"/>
      <c r="AH30" s="135"/>
      <c r="AI30" s="135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J30" s="2" t="e">
        <f>COUNTIF(#REF!,1)</f>
        <v>#REF!</v>
      </c>
      <c r="BK30" s="2" t="e">
        <f>COUNTIF(#REF!,3)</f>
        <v>#REF!</v>
      </c>
      <c r="BL30" s="2" t="e">
        <f>COUNTIF(#REF!,5)</f>
        <v>#REF!</v>
      </c>
      <c r="BM30" s="2" t="e">
        <f>COUNTIF(#REF!,7)</f>
        <v>#REF!</v>
      </c>
      <c r="BN30" s="2" t="e">
        <f>COUNTIF(#REF!,9)</f>
        <v>#REF!</v>
      </c>
      <c r="BO30" s="2" t="e">
        <f>COUNTIF(#REF!,11)</f>
        <v>#REF!</v>
      </c>
      <c r="BP30" s="2" t="e">
        <f>COUNTIF(#REF!,13)</f>
        <v>#REF!</v>
      </c>
      <c r="BQ30" s="2" t="e">
        <f>COUNTIF(#REF!,15)</f>
        <v>#REF!</v>
      </c>
      <c r="BR30" s="2" t="e">
        <f>COUNTIF(#REF!,17)</f>
        <v>#REF!</v>
      </c>
      <c r="BS30" s="2" t="e">
        <f>COUNTIF(#REF!,19)</f>
        <v>#REF!</v>
      </c>
      <c r="BT30" s="2" t="e">
        <f>COUNTIF(#REF!,21)</f>
        <v>#REF!</v>
      </c>
      <c r="BU30" s="2" t="e">
        <f>COUNTIF(#REF!,23)</f>
        <v>#REF!</v>
      </c>
      <c r="BV30" s="2" t="e">
        <f>COUNTIF(#REF!,25)</f>
        <v>#REF!</v>
      </c>
      <c r="BW30" s="2"/>
      <c r="BX30" s="2"/>
      <c r="BY30" s="2"/>
      <c r="BZ30" s="2" t="e">
        <f>COUNTIF(#REF!,2)</f>
        <v>#REF!</v>
      </c>
      <c r="CA30" s="2" t="e">
        <f>COUNTIF(#REF!,4)</f>
        <v>#REF!</v>
      </c>
      <c r="CB30" s="2" t="e">
        <f>COUNTIF(#REF!,6)</f>
        <v>#REF!</v>
      </c>
      <c r="CC30" s="2" t="e">
        <f>COUNTIF(#REF!,8)</f>
        <v>#REF!</v>
      </c>
      <c r="CD30" s="2" t="e">
        <f>COUNTIF(#REF!,10)</f>
        <v>#REF!</v>
      </c>
      <c r="CE30" s="2" t="e">
        <f>COUNTIF(#REF!,12)</f>
        <v>#REF!</v>
      </c>
      <c r="CF30" s="2" t="e">
        <f>COUNTIF(#REF!,14)</f>
        <v>#REF!</v>
      </c>
      <c r="CG30" s="2" t="e">
        <f>COUNTIF(#REF!,16)</f>
        <v>#REF!</v>
      </c>
      <c r="CH30" s="2" t="e">
        <f>COUNTIF(#REF!,18)</f>
        <v>#REF!</v>
      </c>
      <c r="CI30" s="2" t="e">
        <f>COUNTIF(#REF!,20)</f>
        <v>#REF!</v>
      </c>
      <c r="CJ30" s="2" t="e">
        <f>COUNTIF(#REF!,22)</f>
        <v>#REF!</v>
      </c>
      <c r="CK30" s="2" t="e">
        <f>COUNTIF(#REF!,24)</f>
        <v>#REF!</v>
      </c>
    </row>
    <row r="31" spans="1:89" s="3" customFormat="1" ht="17.25" thickTop="1" thickBot="1" x14ac:dyDescent="0.3">
      <c r="A31" s="43"/>
      <c r="B31" s="43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8"/>
      <c r="Y31" s="113"/>
      <c r="Z31" s="48"/>
      <c r="AA31" s="11"/>
      <c r="AB31" s="11"/>
      <c r="AC31" s="11"/>
      <c r="AD31" s="11"/>
      <c r="AE31" s="11"/>
      <c r="AF31" s="11"/>
      <c r="AG31" s="11"/>
      <c r="AH31" s="11"/>
      <c r="AI31" s="11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J31" s="2">
        <f t="shared" ref="BJ31" si="30">COUNTIF(E32:S32,1)</f>
        <v>0</v>
      </c>
      <c r="BK31" s="2">
        <f t="shared" ref="BK31" si="31">COUNTIF(E32:S32,3)</f>
        <v>0</v>
      </c>
      <c r="BL31" s="2">
        <f t="shared" ref="BL31" si="32">COUNTIF(E32:S32,5)</f>
        <v>0</v>
      </c>
      <c r="BM31" s="2">
        <f t="shared" ref="BM31" si="33">COUNTIF(E32:S32,7)</f>
        <v>0</v>
      </c>
      <c r="BN31" s="2">
        <f t="shared" ref="BN31" si="34">COUNTIF(E32:S32,9)</f>
        <v>0</v>
      </c>
      <c r="BO31" s="2">
        <f t="shared" ref="BO31" si="35">COUNTIF(E32:S32,11)</f>
        <v>0</v>
      </c>
      <c r="BP31" s="2">
        <f t="shared" ref="BP31" si="36">COUNTIF(E32:S32,13)</f>
        <v>0</v>
      </c>
      <c r="BQ31" s="2">
        <f t="shared" ref="BQ31" si="37">COUNTIF(E32:S32,15)</f>
        <v>0</v>
      </c>
      <c r="BR31" s="2">
        <f t="shared" ref="BR31" si="38">COUNTIF(E32:S32,17)</f>
        <v>0</v>
      </c>
      <c r="BS31" s="2">
        <f t="shared" ref="BS31" si="39">COUNTIF(E32:S32,19)</f>
        <v>0</v>
      </c>
      <c r="BT31" s="2">
        <f t="shared" ref="BT31" si="40">COUNTIF(E32:S32,21)</f>
        <v>0</v>
      </c>
      <c r="BU31" s="2">
        <f t="shared" ref="BU31" si="41">COUNTIF(E32:S32,23)</f>
        <v>0</v>
      </c>
      <c r="BV31" s="2">
        <f t="shared" ref="BV31" si="42">COUNTIF(E32:S32,25)</f>
        <v>0</v>
      </c>
      <c r="BW31" s="2"/>
      <c r="BX31" s="2"/>
      <c r="BY31" s="2"/>
      <c r="BZ31" s="2">
        <f t="shared" ref="BZ31" si="43">COUNTIF(E32:S32,2)</f>
        <v>0</v>
      </c>
      <c r="CA31" s="2">
        <f t="shared" ref="CA31" si="44">COUNTIF(E32:S32,4)</f>
        <v>0</v>
      </c>
      <c r="CB31" s="2">
        <f t="shared" ref="CB31" si="45">COUNTIF(E32:S32,6)</f>
        <v>0</v>
      </c>
      <c r="CC31" s="2">
        <f t="shared" ref="CC31" si="46">COUNTIF(E32:S32,8)</f>
        <v>0</v>
      </c>
      <c r="CD31" s="2">
        <f t="shared" ref="CD31" si="47">COUNTIF(E32:S32,10)</f>
        <v>0</v>
      </c>
      <c r="CE31" s="2">
        <f t="shared" ref="CE31" si="48">COUNTIF(E32:S32,12)</f>
        <v>0</v>
      </c>
      <c r="CF31" s="2">
        <f t="shared" ref="CF31" si="49">COUNTIF(E32:S32,14)</f>
        <v>0</v>
      </c>
      <c r="CG31" s="2">
        <f t="shared" ref="CG31" si="50">COUNTIF(E32:S32,16)</f>
        <v>0</v>
      </c>
      <c r="CH31" s="2">
        <f t="shared" ref="CH31" si="51">COUNTIF(E32:S32,18)</f>
        <v>0</v>
      </c>
      <c r="CI31" s="2">
        <f t="shared" ref="CI31" si="52">COUNTIF(E32:S32,20)</f>
        <v>0</v>
      </c>
      <c r="CJ31" s="2">
        <f t="shared" ref="CJ31" si="53">COUNTIF(E32:S32,22)</f>
        <v>0</v>
      </c>
      <c r="CK31" s="2">
        <f t="shared" ref="CK31" si="54">COUNTIF(E32:S32,24)</f>
        <v>0</v>
      </c>
    </row>
    <row r="32" spans="1:89" s="3" customFormat="1" ht="21" customHeight="1" thickTop="1" thickBot="1" x14ac:dyDescent="0.3">
      <c r="A32" s="43"/>
      <c r="B32" s="46"/>
      <c r="C32" s="152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47"/>
      <c r="Z32" s="11"/>
      <c r="AA32" s="11"/>
      <c r="AB32" s="11"/>
      <c r="AC32" s="11"/>
      <c r="AD32" s="11"/>
      <c r="AE32" s="114" t="s">
        <v>44</v>
      </c>
      <c r="AF32" s="114"/>
      <c r="AG32" s="114"/>
      <c r="AH32" s="114"/>
      <c r="AI32" s="114"/>
      <c r="AJ32" s="114"/>
      <c r="AK32" s="114"/>
      <c r="AL32" s="114"/>
      <c r="AM32" s="114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J32" s="2">
        <f>COUNTIF(E28:S28,1)</f>
        <v>0</v>
      </c>
      <c r="BK32" s="2">
        <f>COUNTIF(E28:S28,3)</f>
        <v>0</v>
      </c>
      <c r="BL32" s="2">
        <f>COUNTIF(E28:S28,5)</f>
        <v>0</v>
      </c>
      <c r="BM32" s="2">
        <f>COUNTIF(E28:S28,7)</f>
        <v>1</v>
      </c>
      <c r="BN32" s="2">
        <f>COUNTIF(E28:S28,9)</f>
        <v>1</v>
      </c>
      <c r="BO32" s="2">
        <f>COUNTIF(E28:S28,11)</f>
        <v>1</v>
      </c>
      <c r="BP32" s="2">
        <f>COUNTIF(E28:S28,13)</f>
        <v>1</v>
      </c>
      <c r="BQ32" s="2">
        <f>COUNTIF(E28:S28,15)</f>
        <v>1</v>
      </c>
      <c r="BR32" s="2">
        <f>COUNTIF(E28:S28,17)</f>
        <v>1</v>
      </c>
      <c r="BS32" s="2">
        <f>COUNTIF(E28:S28,19)</f>
        <v>1</v>
      </c>
      <c r="BT32" s="2">
        <f>COUNTIF(E28:S28,21)</f>
        <v>0</v>
      </c>
      <c r="BU32" s="2">
        <f>COUNTIF(E28:S28,23)</f>
        <v>0</v>
      </c>
      <c r="BV32" s="2">
        <f>COUNTIF(E28:S28,25)</f>
        <v>0</v>
      </c>
      <c r="BW32" s="2"/>
      <c r="BX32" s="2"/>
      <c r="BY32" s="2"/>
      <c r="BZ32" s="2">
        <f>COUNTIF(E28:S28,2)</f>
        <v>0</v>
      </c>
      <c r="CA32" s="2">
        <f>COUNTIF(E28:S28,4)</f>
        <v>0</v>
      </c>
      <c r="CB32" s="2">
        <f>COUNTIF(E28:S28,6)</f>
        <v>1</v>
      </c>
      <c r="CC32" s="2">
        <f>COUNTIF(E28:S28,8)</f>
        <v>1</v>
      </c>
      <c r="CD32" s="2">
        <f>COUNTIF(E28:S28,10)</f>
        <v>1</v>
      </c>
      <c r="CE32" s="2">
        <f>COUNTIF(E28:S28,12)</f>
        <v>1</v>
      </c>
      <c r="CF32" s="2">
        <f>COUNTIF(E28:S28,14)</f>
        <v>1</v>
      </c>
      <c r="CG32" s="2">
        <f>COUNTIF(E28:S28,16)</f>
        <v>1</v>
      </c>
      <c r="CH32" s="2">
        <f>COUNTIF(E28:S28,18)</f>
        <v>1</v>
      </c>
      <c r="CI32" s="2">
        <f>COUNTIF(E28:S28,20)</f>
        <v>1</v>
      </c>
      <c r="CJ32" s="2">
        <f>COUNTIF(E28:S28,22)</f>
        <v>0</v>
      </c>
      <c r="CK32" s="2">
        <f>COUNTIF(E28:S28,24)</f>
        <v>0</v>
      </c>
    </row>
    <row r="33" spans="1:89" s="3" customFormat="1" ht="33" customHeight="1" thickBot="1" x14ac:dyDescent="0.3">
      <c r="A33" s="43"/>
      <c r="B33" s="46"/>
      <c r="C33" s="152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47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43"/>
      <c r="AK33" s="43"/>
      <c r="AL33" s="43"/>
      <c r="AM33" s="43"/>
      <c r="AN33" s="43"/>
      <c r="AO33" s="49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J33" s="2">
        <f>COUNTIF(E29:S29,1)</f>
        <v>0</v>
      </c>
      <c r="BK33" s="2">
        <f>COUNTIF(E29:S29,3)</f>
        <v>0</v>
      </c>
      <c r="BL33" s="2">
        <f>COUNTIF(E29:S29,5)</f>
        <v>0</v>
      </c>
      <c r="BM33" s="2">
        <f>COUNTIF(E29:S29,7)</f>
        <v>1</v>
      </c>
      <c r="BN33" s="2">
        <f>COUNTIF(E29:S29,9)</f>
        <v>1</v>
      </c>
      <c r="BO33" s="2">
        <f>COUNTIF(E29:S29,11)</f>
        <v>0</v>
      </c>
      <c r="BP33" s="2">
        <f>COUNTIF(E29:S29,13)</f>
        <v>0</v>
      </c>
      <c r="BQ33" s="2">
        <f>COUNTIF(E29:S29,15)</f>
        <v>0</v>
      </c>
      <c r="BR33" s="2">
        <f>COUNTIF(E29:S29,17)</f>
        <v>1</v>
      </c>
      <c r="BS33" s="2">
        <f>COUNTIF(E29:S29,19)</f>
        <v>1</v>
      </c>
      <c r="BT33" s="2">
        <f>COUNTIF(E29:S29,21)</f>
        <v>1</v>
      </c>
      <c r="BU33" s="2">
        <f>COUNTIF(E29:S29,23)</f>
        <v>1</v>
      </c>
      <c r="BV33" s="2">
        <f>COUNTIF(E29:S29,25)</f>
        <v>1</v>
      </c>
      <c r="BW33" s="2"/>
      <c r="BX33" s="2"/>
      <c r="BY33" s="2"/>
      <c r="BZ33" s="2">
        <f>COUNTIF(E29:S29,2)</f>
        <v>0</v>
      </c>
      <c r="CA33" s="2">
        <f>COUNTIF(E29:S29,4)</f>
        <v>0</v>
      </c>
      <c r="CB33" s="2">
        <f>COUNTIF(E29:S29,6)</f>
        <v>1</v>
      </c>
      <c r="CC33" s="2">
        <f>COUNTIF(E29:S29,8)</f>
        <v>1</v>
      </c>
      <c r="CD33" s="2">
        <f>COUNTIF(E29:S29,10)</f>
        <v>1</v>
      </c>
      <c r="CE33" s="2">
        <f>COUNTIF(E29:S29,12)</f>
        <v>0</v>
      </c>
      <c r="CF33" s="2">
        <f>COUNTIF(E29:S29,14)</f>
        <v>0</v>
      </c>
      <c r="CG33" s="2">
        <f>COUNTIF(E29:S29,16)</f>
        <v>1</v>
      </c>
      <c r="CH33" s="2">
        <f>COUNTIF(E29:S29,18)</f>
        <v>1</v>
      </c>
      <c r="CI33" s="2">
        <f>COUNTIF(E29:S29,20)</f>
        <v>1</v>
      </c>
      <c r="CJ33" s="2">
        <f>COUNTIF(E29:S29,22)</f>
        <v>1</v>
      </c>
      <c r="CK33" s="2">
        <f>COUNTIF(E29:S29,24)</f>
        <v>1</v>
      </c>
    </row>
    <row r="34" spans="1:89" s="3" customFormat="1" ht="19.5" thickBot="1" x14ac:dyDescent="0.35">
      <c r="A34" s="43"/>
      <c r="B34" s="46"/>
      <c r="C34" s="154" t="s">
        <v>30</v>
      </c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47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J34" s="2">
        <f>COUNTIF(E30:S30,1)</f>
        <v>0</v>
      </c>
      <c r="BK34" s="2">
        <f>COUNTIF(E30:S30,3)</f>
        <v>0</v>
      </c>
      <c r="BL34" s="2">
        <f>COUNTIF(E30:S30,5)</f>
        <v>0</v>
      </c>
      <c r="BM34" s="2">
        <f>COUNTIF(E30:S30,7)</f>
        <v>1</v>
      </c>
      <c r="BN34" s="2">
        <f>COUNTIF(E30:S30,9)</f>
        <v>1</v>
      </c>
      <c r="BO34" s="2">
        <f>COUNTIF(E30:S30,11)</f>
        <v>1</v>
      </c>
      <c r="BP34" s="2">
        <f>COUNTIF(E30:S30,13)</f>
        <v>1</v>
      </c>
      <c r="BQ34" s="2">
        <f>COUNTIF(E30:S30,15)</f>
        <v>1</v>
      </c>
      <c r="BR34" s="2">
        <f>COUNTIF(E30:S30,17)</f>
        <v>0</v>
      </c>
      <c r="BS34" s="2">
        <f>COUNTIF(E30:S30,19)</f>
        <v>0</v>
      </c>
      <c r="BT34" s="2">
        <f>COUNTIF(E30:S30,21)</f>
        <v>1</v>
      </c>
      <c r="BU34" s="2">
        <f>COUNTIF(E30:S30,23)</f>
        <v>1</v>
      </c>
      <c r="BV34" s="2">
        <f>COUNTIF(E30:S30,25)</f>
        <v>1</v>
      </c>
      <c r="BW34" s="2"/>
      <c r="BX34" s="2"/>
      <c r="BY34" s="2"/>
      <c r="BZ34" s="2">
        <f>COUNTIF(E30:S30,2)</f>
        <v>0</v>
      </c>
      <c r="CA34" s="2">
        <f>COUNTIF(E30:S30,4)</f>
        <v>0</v>
      </c>
      <c r="CB34" s="2">
        <f>COUNTIF(E30:S30,6)</f>
        <v>1</v>
      </c>
      <c r="CC34" s="2">
        <f>COUNTIF(E30:S30,8)</f>
        <v>1</v>
      </c>
      <c r="CD34" s="2">
        <f>COUNTIF(E30:S30,10)</f>
        <v>1</v>
      </c>
      <c r="CE34" s="2">
        <f>COUNTIF(E30:S30,12)</f>
        <v>1</v>
      </c>
      <c r="CF34" s="2">
        <f>COUNTIF(E30:S30,14)</f>
        <v>1</v>
      </c>
      <c r="CG34" s="2">
        <f>COUNTIF(E30:S30,16)</f>
        <v>0</v>
      </c>
      <c r="CH34" s="2">
        <f>COUNTIF(E30:S30,18)</f>
        <v>0</v>
      </c>
      <c r="CI34" s="2">
        <f>COUNTIF(E30:S30,20)</f>
        <v>0</v>
      </c>
      <c r="CJ34" s="2">
        <f>COUNTIF(E30:S30,22)</f>
        <v>1</v>
      </c>
      <c r="CK34" s="2">
        <f>COUNTIF(E30:S30,24)</f>
        <v>1</v>
      </c>
    </row>
    <row r="35" spans="1:89" s="3" customFormat="1" ht="20.25" thickTop="1" thickBot="1" x14ac:dyDescent="0.35">
      <c r="A35" s="43"/>
      <c r="B35" s="46"/>
      <c r="C35" s="155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7"/>
      <c r="Y35" s="43"/>
      <c r="Z35" s="43"/>
      <c r="AA35" s="11"/>
      <c r="AB35" s="11"/>
      <c r="AC35" s="11"/>
      <c r="AD35" s="11"/>
      <c r="AE35" s="11"/>
      <c r="AF35" s="11"/>
      <c r="AG35" s="11"/>
      <c r="AH35" s="11"/>
      <c r="AI35" s="11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J35" s="2" t="e">
        <f>COUNTIF(#REF!,1)</f>
        <v>#REF!</v>
      </c>
      <c r="BK35" s="2" t="e">
        <f>COUNTIF(#REF!,3)</f>
        <v>#REF!</v>
      </c>
      <c r="BL35" s="2" t="e">
        <f>COUNTIF(#REF!,5)</f>
        <v>#REF!</v>
      </c>
      <c r="BM35" s="2" t="e">
        <f>COUNTIF(#REF!,7)</f>
        <v>#REF!</v>
      </c>
      <c r="BN35" s="2" t="e">
        <f>COUNTIF(#REF!,9)</f>
        <v>#REF!</v>
      </c>
      <c r="BO35" s="2" t="e">
        <f>COUNTIF(#REF!,11)</f>
        <v>#REF!</v>
      </c>
      <c r="BP35" s="2" t="e">
        <f>COUNTIF(#REF!,13)</f>
        <v>#REF!</v>
      </c>
      <c r="BQ35" s="2" t="e">
        <f>COUNTIF(#REF!,15)</f>
        <v>#REF!</v>
      </c>
      <c r="BR35" s="2" t="e">
        <f>COUNTIF(#REF!,17)</f>
        <v>#REF!</v>
      </c>
      <c r="BS35" s="2" t="e">
        <f>COUNTIF(#REF!,19)</f>
        <v>#REF!</v>
      </c>
      <c r="BT35" s="2" t="e">
        <f>COUNTIF(#REF!,21)</f>
        <v>#REF!</v>
      </c>
      <c r="BU35" s="2" t="e">
        <f>COUNTIF(#REF!,23)</f>
        <v>#REF!</v>
      </c>
      <c r="BV35" s="2" t="e">
        <f>COUNTIF(#REF!,25)</f>
        <v>#REF!</v>
      </c>
      <c r="BW35" s="2"/>
      <c r="BX35" s="2"/>
      <c r="BY35" s="2"/>
      <c r="BZ35" s="2" t="e">
        <f>COUNTIF(#REF!,2)</f>
        <v>#REF!</v>
      </c>
      <c r="CA35" s="2" t="e">
        <f>COUNTIF(#REF!,4)</f>
        <v>#REF!</v>
      </c>
      <c r="CB35" s="2" t="e">
        <f>COUNTIF(#REF!,6)</f>
        <v>#REF!</v>
      </c>
      <c r="CC35" s="2" t="e">
        <f>COUNTIF(#REF!,8)</f>
        <v>#REF!</v>
      </c>
      <c r="CD35" s="2" t="e">
        <f>COUNTIF(#REF!,10)</f>
        <v>#REF!</v>
      </c>
      <c r="CE35" s="2" t="e">
        <f>COUNTIF(#REF!,12)</f>
        <v>#REF!</v>
      </c>
      <c r="CF35" s="2" t="e">
        <f>COUNTIF(#REF!,14)</f>
        <v>#REF!</v>
      </c>
      <c r="CG35" s="2" t="e">
        <f>COUNTIF(#REF!,16)</f>
        <v>#REF!</v>
      </c>
      <c r="CH35" s="2" t="e">
        <f>COUNTIF(#REF!,18)</f>
        <v>#REF!</v>
      </c>
      <c r="CI35" s="2" t="e">
        <f>COUNTIF(#REF!,20)</f>
        <v>#REF!</v>
      </c>
      <c r="CJ35" s="2" t="e">
        <f>COUNTIF(#REF!,22)</f>
        <v>#REF!</v>
      </c>
      <c r="CK35" s="2" t="e">
        <f>COUNTIF(#REF!,24)</f>
        <v>#REF!</v>
      </c>
    </row>
    <row r="36" spans="1:89" ht="15.75" thickTop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</row>
    <row r="37" spans="1:89" ht="18.75" x14ac:dyDescent="0.3">
      <c r="A37" s="11"/>
      <c r="B37" s="11"/>
      <c r="C37" s="11"/>
      <c r="D37" s="50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</row>
    <row r="38" spans="1:89" ht="1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</row>
    <row r="39" spans="1:89" x14ac:dyDescent="0.25">
      <c r="A39" s="11"/>
      <c r="B39" s="1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</row>
    <row r="40" spans="1:89" hidden="1" x14ac:dyDescent="0.25">
      <c r="A40" s="11"/>
      <c r="B40" s="11">
        <v>1</v>
      </c>
      <c r="C40" s="52">
        <f t="shared" ref="C40:L40" si="55">C12</f>
        <v>1</v>
      </c>
      <c r="D40" s="52">
        <f t="shared" si="55"/>
        <v>2</v>
      </c>
      <c r="E40" s="52">
        <f t="shared" si="55"/>
        <v>3</v>
      </c>
      <c r="F40" s="52">
        <f t="shared" si="55"/>
        <v>4</v>
      </c>
      <c r="G40" s="52">
        <f t="shared" si="55"/>
        <v>5</v>
      </c>
      <c r="H40" s="52">
        <f t="shared" si="55"/>
        <v>6</v>
      </c>
      <c r="I40" s="52">
        <f t="shared" si="55"/>
        <v>7</v>
      </c>
      <c r="J40" s="52">
        <f t="shared" si="55"/>
        <v>8</v>
      </c>
      <c r="K40" s="52">
        <f t="shared" si="55"/>
        <v>9</v>
      </c>
      <c r="L40" s="52">
        <f t="shared" si="55"/>
        <v>10</v>
      </c>
      <c r="M40" s="53">
        <f t="shared" ref="M40:Q41" si="56">P11</f>
        <v>11</v>
      </c>
      <c r="N40" s="53">
        <f t="shared" si="56"/>
        <v>12</v>
      </c>
      <c r="O40" s="53">
        <f t="shared" si="56"/>
        <v>13</v>
      </c>
      <c r="P40" s="53">
        <f t="shared" si="56"/>
        <v>14</v>
      </c>
      <c r="Q40" s="53">
        <f t="shared" si="56"/>
        <v>15</v>
      </c>
      <c r="R40" s="16"/>
      <c r="S40" s="16"/>
      <c r="T40" s="16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</row>
    <row r="41" spans="1:89" hidden="1" x14ac:dyDescent="0.25">
      <c r="A41" s="11"/>
      <c r="B41" s="11">
        <v>2</v>
      </c>
      <c r="C41" s="52">
        <f t="shared" ref="C41:L41" si="57">C12</f>
        <v>1</v>
      </c>
      <c r="D41" s="52">
        <f t="shared" si="57"/>
        <v>2</v>
      </c>
      <c r="E41" s="52">
        <f t="shared" si="57"/>
        <v>3</v>
      </c>
      <c r="F41" s="52">
        <f t="shared" si="57"/>
        <v>4</v>
      </c>
      <c r="G41" s="52">
        <f t="shared" si="57"/>
        <v>5</v>
      </c>
      <c r="H41" s="52">
        <f t="shared" si="57"/>
        <v>6</v>
      </c>
      <c r="I41" s="52">
        <f t="shared" si="57"/>
        <v>7</v>
      </c>
      <c r="J41" s="52">
        <f t="shared" si="57"/>
        <v>8</v>
      </c>
      <c r="K41" s="52">
        <f t="shared" si="57"/>
        <v>9</v>
      </c>
      <c r="L41" s="52">
        <f t="shared" si="57"/>
        <v>10</v>
      </c>
      <c r="M41" s="53">
        <f t="shared" si="56"/>
        <v>16</v>
      </c>
      <c r="N41" s="53">
        <f t="shared" si="56"/>
        <v>17</v>
      </c>
      <c r="O41" s="53">
        <f t="shared" si="56"/>
        <v>18</v>
      </c>
      <c r="P41" s="53">
        <f t="shared" si="56"/>
        <v>19</v>
      </c>
      <c r="Q41" s="53">
        <f t="shared" si="56"/>
        <v>20</v>
      </c>
      <c r="R41" s="16"/>
      <c r="S41" s="16"/>
      <c r="T41" s="16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</row>
    <row r="42" spans="1:89" hidden="1" x14ac:dyDescent="0.25">
      <c r="A42" s="11"/>
      <c r="B42" s="11">
        <v>3</v>
      </c>
      <c r="C42" s="52">
        <f>C41</f>
        <v>1</v>
      </c>
      <c r="D42" s="52">
        <f t="shared" ref="D42:L42" si="58">D41</f>
        <v>2</v>
      </c>
      <c r="E42" s="52">
        <f t="shared" si="58"/>
        <v>3</v>
      </c>
      <c r="F42" s="52">
        <f t="shared" si="58"/>
        <v>4</v>
      </c>
      <c r="G42" s="52">
        <f t="shared" si="58"/>
        <v>5</v>
      </c>
      <c r="H42" s="52">
        <f t="shared" si="58"/>
        <v>6</v>
      </c>
      <c r="I42" s="52">
        <f t="shared" si="58"/>
        <v>7</v>
      </c>
      <c r="J42" s="52">
        <f t="shared" si="58"/>
        <v>8</v>
      </c>
      <c r="K42" s="52">
        <f t="shared" si="58"/>
        <v>9</v>
      </c>
      <c r="L42" s="52">
        <f t="shared" si="58"/>
        <v>10</v>
      </c>
      <c r="M42" s="53">
        <f>P14</f>
        <v>21</v>
      </c>
      <c r="N42" s="53">
        <f>Q14</f>
        <v>22</v>
      </c>
      <c r="O42" s="53">
        <f>R14</f>
        <v>23</v>
      </c>
      <c r="P42" s="53">
        <f>S14</f>
        <v>24</v>
      </c>
      <c r="Q42" s="53">
        <f>T14</f>
        <v>25</v>
      </c>
      <c r="R42" s="16"/>
      <c r="S42" s="16"/>
      <c r="T42" s="16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</row>
    <row r="43" spans="1:89" hidden="1" x14ac:dyDescent="0.25">
      <c r="A43" s="11"/>
      <c r="B43" s="11">
        <v>4</v>
      </c>
      <c r="C43" s="52">
        <f>P11</f>
        <v>11</v>
      </c>
      <c r="D43" s="52">
        <f>Q11</f>
        <v>12</v>
      </c>
      <c r="E43" s="52">
        <f>R11</f>
        <v>13</v>
      </c>
      <c r="F43" s="52">
        <f>S11</f>
        <v>14</v>
      </c>
      <c r="G43" s="52">
        <f>T11</f>
        <v>15</v>
      </c>
      <c r="H43" s="53">
        <f>P12</f>
        <v>16</v>
      </c>
      <c r="I43" s="53">
        <f>Q12</f>
        <v>17</v>
      </c>
      <c r="J43" s="53">
        <f>R12</f>
        <v>18</v>
      </c>
      <c r="K43" s="53">
        <f>S12</f>
        <v>19</v>
      </c>
      <c r="L43" s="53">
        <f>T12</f>
        <v>20</v>
      </c>
      <c r="M43" s="53">
        <f>P14</f>
        <v>21</v>
      </c>
      <c r="N43" s="53">
        <f>Q14</f>
        <v>22</v>
      </c>
      <c r="O43" s="53">
        <f>R14</f>
        <v>23</v>
      </c>
      <c r="P43" s="53">
        <f>S14</f>
        <v>24</v>
      </c>
      <c r="Q43" s="53">
        <f>T14</f>
        <v>25</v>
      </c>
      <c r="R43" s="16"/>
      <c r="S43" s="16"/>
      <c r="T43" s="16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</row>
    <row r="44" spans="1:89" hidden="1" x14ac:dyDescent="0.25">
      <c r="A44" s="11"/>
      <c r="B44" s="11">
        <v>5</v>
      </c>
      <c r="C44" s="52">
        <f>C12</f>
        <v>1</v>
      </c>
      <c r="D44" s="52">
        <f>D12</f>
        <v>2</v>
      </c>
      <c r="E44" s="52">
        <f>E12</f>
        <v>3</v>
      </c>
      <c r="F44" s="52">
        <f>F12</f>
        <v>4</v>
      </c>
      <c r="G44" s="52">
        <f>G12</f>
        <v>5</v>
      </c>
      <c r="H44" s="53">
        <f t="shared" ref="H44:L45" si="59">P11</f>
        <v>11</v>
      </c>
      <c r="I44" s="53">
        <f t="shared" si="59"/>
        <v>12</v>
      </c>
      <c r="J44" s="53">
        <f t="shared" si="59"/>
        <v>13</v>
      </c>
      <c r="K44" s="53">
        <f t="shared" si="59"/>
        <v>14</v>
      </c>
      <c r="L44" s="53">
        <f t="shared" si="59"/>
        <v>15</v>
      </c>
      <c r="M44" s="53">
        <f>P12</f>
        <v>16</v>
      </c>
      <c r="N44" s="53">
        <f>Q12</f>
        <v>17</v>
      </c>
      <c r="O44" s="53">
        <f>R12</f>
        <v>18</v>
      </c>
      <c r="P44" s="53">
        <f>S12</f>
        <v>19</v>
      </c>
      <c r="Q44" s="53">
        <f>T12</f>
        <v>20</v>
      </c>
      <c r="R44" s="16"/>
      <c r="S44" s="16"/>
      <c r="T44" s="16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</row>
    <row r="45" spans="1:89" hidden="1" x14ac:dyDescent="0.25">
      <c r="A45" s="11"/>
      <c r="B45" s="11">
        <v>6</v>
      </c>
      <c r="C45" s="52">
        <f>C44</f>
        <v>1</v>
      </c>
      <c r="D45" s="52">
        <f t="shared" ref="D45:G46" si="60">D44</f>
        <v>2</v>
      </c>
      <c r="E45" s="52">
        <f t="shared" si="60"/>
        <v>3</v>
      </c>
      <c r="F45" s="52">
        <f t="shared" si="60"/>
        <v>4</v>
      </c>
      <c r="G45" s="52">
        <f t="shared" si="60"/>
        <v>5</v>
      </c>
      <c r="H45" s="53">
        <f t="shared" si="59"/>
        <v>16</v>
      </c>
      <c r="I45" s="53">
        <f t="shared" si="59"/>
        <v>17</v>
      </c>
      <c r="J45" s="53">
        <f t="shared" si="59"/>
        <v>18</v>
      </c>
      <c r="K45" s="53">
        <f t="shared" si="59"/>
        <v>19</v>
      </c>
      <c r="L45" s="53">
        <f t="shared" si="59"/>
        <v>20</v>
      </c>
      <c r="M45" s="53">
        <f>P14</f>
        <v>21</v>
      </c>
      <c r="N45" s="53">
        <f>Q14</f>
        <v>22</v>
      </c>
      <c r="O45" s="53">
        <f>R14</f>
        <v>23</v>
      </c>
      <c r="P45" s="53">
        <f>S14</f>
        <v>24</v>
      </c>
      <c r="Q45" s="53">
        <f>T14</f>
        <v>25</v>
      </c>
      <c r="R45" s="16"/>
      <c r="S45" s="16"/>
      <c r="T45" s="16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</row>
    <row r="46" spans="1:89" hidden="1" x14ac:dyDescent="0.25">
      <c r="A46" s="11"/>
      <c r="B46" s="11">
        <v>7</v>
      </c>
      <c r="C46" s="52">
        <f>C45</f>
        <v>1</v>
      </c>
      <c r="D46" s="52">
        <f t="shared" si="60"/>
        <v>2</v>
      </c>
      <c r="E46" s="52">
        <f t="shared" si="60"/>
        <v>3</v>
      </c>
      <c r="F46" s="52">
        <f t="shared" si="60"/>
        <v>4</v>
      </c>
      <c r="G46" s="52">
        <f t="shared" si="60"/>
        <v>5</v>
      </c>
      <c r="H46" s="53">
        <f>P14</f>
        <v>21</v>
      </c>
      <c r="I46" s="53">
        <f>Q14</f>
        <v>22</v>
      </c>
      <c r="J46" s="53">
        <f>R14</f>
        <v>23</v>
      </c>
      <c r="K46" s="53">
        <f>S14</f>
        <v>24</v>
      </c>
      <c r="L46" s="53">
        <f>T14</f>
        <v>25</v>
      </c>
      <c r="M46" s="53">
        <f t="shared" ref="M46:Q47" si="61">P11</f>
        <v>11</v>
      </c>
      <c r="N46" s="53">
        <f t="shared" si="61"/>
        <v>12</v>
      </c>
      <c r="O46" s="53">
        <f t="shared" si="61"/>
        <v>13</v>
      </c>
      <c r="P46" s="53">
        <f t="shared" si="61"/>
        <v>14</v>
      </c>
      <c r="Q46" s="53">
        <f t="shared" si="61"/>
        <v>15</v>
      </c>
      <c r="R46" s="16"/>
      <c r="S46" s="16"/>
      <c r="T46" s="16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</row>
    <row r="47" spans="1:89" hidden="1" x14ac:dyDescent="0.25">
      <c r="A47" s="11"/>
      <c r="B47" s="11">
        <v>8</v>
      </c>
      <c r="C47" s="52">
        <f>H12</f>
        <v>6</v>
      </c>
      <c r="D47" s="52">
        <f>I12</f>
        <v>7</v>
      </c>
      <c r="E47" s="52">
        <f>J12</f>
        <v>8</v>
      </c>
      <c r="F47" s="52">
        <f>K12</f>
        <v>9</v>
      </c>
      <c r="G47" s="52">
        <f>L12</f>
        <v>10</v>
      </c>
      <c r="H47" s="53">
        <f t="shared" ref="H47:L48" si="62">P11</f>
        <v>11</v>
      </c>
      <c r="I47" s="53">
        <f t="shared" si="62"/>
        <v>12</v>
      </c>
      <c r="J47" s="53">
        <f t="shared" si="62"/>
        <v>13</v>
      </c>
      <c r="K47" s="53">
        <f t="shared" si="62"/>
        <v>14</v>
      </c>
      <c r="L47" s="53">
        <f t="shared" si="62"/>
        <v>15</v>
      </c>
      <c r="M47" s="53">
        <f t="shared" si="61"/>
        <v>16</v>
      </c>
      <c r="N47" s="53">
        <f t="shared" si="61"/>
        <v>17</v>
      </c>
      <c r="O47" s="53">
        <f t="shared" si="61"/>
        <v>18</v>
      </c>
      <c r="P47" s="53">
        <f t="shared" si="61"/>
        <v>19</v>
      </c>
      <c r="Q47" s="53">
        <f t="shared" si="61"/>
        <v>20</v>
      </c>
      <c r="R47" s="16"/>
      <c r="S47" s="16"/>
      <c r="T47" s="16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</row>
    <row r="48" spans="1:89" hidden="1" x14ac:dyDescent="0.25">
      <c r="A48" s="11"/>
      <c r="B48" s="11">
        <v>9</v>
      </c>
      <c r="C48" s="52">
        <f>H12</f>
        <v>6</v>
      </c>
      <c r="D48" s="52">
        <f>I12</f>
        <v>7</v>
      </c>
      <c r="E48" s="52">
        <f>J12</f>
        <v>8</v>
      </c>
      <c r="F48" s="52">
        <f>K12</f>
        <v>9</v>
      </c>
      <c r="G48" s="52">
        <f>L12</f>
        <v>10</v>
      </c>
      <c r="H48" s="53">
        <f t="shared" si="62"/>
        <v>16</v>
      </c>
      <c r="I48" s="53">
        <f t="shared" si="62"/>
        <v>17</v>
      </c>
      <c r="J48" s="53">
        <f t="shared" si="62"/>
        <v>18</v>
      </c>
      <c r="K48" s="53">
        <f t="shared" si="62"/>
        <v>19</v>
      </c>
      <c r="L48" s="53">
        <f t="shared" si="62"/>
        <v>20</v>
      </c>
      <c r="M48" s="53">
        <f>P14</f>
        <v>21</v>
      </c>
      <c r="N48" s="53">
        <f>Q14</f>
        <v>22</v>
      </c>
      <c r="O48" s="53">
        <f>R14</f>
        <v>23</v>
      </c>
      <c r="P48" s="53">
        <f>S14</f>
        <v>24</v>
      </c>
      <c r="Q48" s="53">
        <f>T14</f>
        <v>25</v>
      </c>
      <c r="R48" s="16"/>
      <c r="S48" s="16"/>
      <c r="T48" s="16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</row>
    <row r="49" spans="1:60" hidden="1" x14ac:dyDescent="0.25">
      <c r="A49" s="11"/>
      <c r="B49" s="11">
        <v>10</v>
      </c>
      <c r="C49" s="52">
        <f>H12</f>
        <v>6</v>
      </c>
      <c r="D49" s="52">
        <f>I12</f>
        <v>7</v>
      </c>
      <c r="E49" s="52">
        <f>J12</f>
        <v>8</v>
      </c>
      <c r="F49" s="52">
        <f>K12</f>
        <v>9</v>
      </c>
      <c r="G49" s="52">
        <f>L12</f>
        <v>10</v>
      </c>
      <c r="H49" s="53">
        <f>P14</f>
        <v>21</v>
      </c>
      <c r="I49" s="53">
        <f>Q14</f>
        <v>22</v>
      </c>
      <c r="J49" s="53">
        <f>R14</f>
        <v>23</v>
      </c>
      <c r="K49" s="53">
        <f>S14</f>
        <v>24</v>
      </c>
      <c r="L49" s="53">
        <f>T14</f>
        <v>25</v>
      </c>
      <c r="M49" s="53">
        <f>P11</f>
        <v>11</v>
      </c>
      <c r="N49" s="53">
        <f>Q11</f>
        <v>12</v>
      </c>
      <c r="O49" s="53">
        <f>R11</f>
        <v>13</v>
      </c>
      <c r="P49" s="53">
        <f>S11</f>
        <v>14</v>
      </c>
      <c r="Q49" s="53">
        <f>T11</f>
        <v>15</v>
      </c>
      <c r="R49" s="16"/>
      <c r="S49" s="16"/>
      <c r="T49" s="16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</row>
    <row r="50" spans="1:60" hidden="1" x14ac:dyDescent="0.25">
      <c r="A50" s="11"/>
      <c r="B50" s="11"/>
      <c r="C50" s="52"/>
      <c r="D50" s="52"/>
      <c r="E50" s="52"/>
      <c r="F50" s="52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16"/>
      <c r="S50" s="16"/>
      <c r="T50" s="16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</row>
    <row r="51" spans="1:60" hidden="1" x14ac:dyDescent="0.25">
      <c r="A51" s="11"/>
      <c r="B51" s="11"/>
      <c r="C51" s="52"/>
      <c r="D51" s="52"/>
      <c r="E51" s="52"/>
      <c r="F51" s="52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16"/>
      <c r="S51" s="16"/>
      <c r="T51" s="16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</row>
    <row r="52" spans="1:60" x14ac:dyDescent="0.25">
      <c r="A52" s="11"/>
      <c r="B52" s="11"/>
      <c r="C52" s="52"/>
      <c r="D52" s="52"/>
      <c r="E52" s="52"/>
      <c r="F52" s="52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16"/>
      <c r="S52" s="16"/>
      <c r="T52" s="16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</row>
    <row r="53" spans="1:60" x14ac:dyDescent="0.25">
      <c r="A53" s="11"/>
      <c r="B53" s="11"/>
      <c r="C53" s="52"/>
      <c r="D53" s="52"/>
      <c r="E53" s="52"/>
      <c r="F53" s="52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16"/>
      <c r="S53" s="16"/>
      <c r="T53" s="16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</row>
    <row r="54" spans="1:60" x14ac:dyDescent="0.25">
      <c r="A54" s="11"/>
      <c r="B54" s="11"/>
      <c r="C54" s="52"/>
      <c r="D54" s="52"/>
      <c r="E54" s="52"/>
      <c r="F54" s="52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16"/>
      <c r="S54" s="16"/>
      <c r="T54" s="16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</row>
    <row r="55" spans="1:60" x14ac:dyDescent="0.25">
      <c r="A55" s="11"/>
      <c r="B55" s="11"/>
      <c r="C55" s="52"/>
      <c r="D55" s="52"/>
      <c r="E55" s="52"/>
      <c r="F55" s="52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16"/>
      <c r="S55" s="16"/>
      <c r="T55" s="16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</row>
    <row r="56" spans="1:60" x14ac:dyDescent="0.25">
      <c r="A56" s="11"/>
      <c r="B56" s="11"/>
      <c r="C56" s="52"/>
      <c r="D56" s="52"/>
      <c r="E56" s="52"/>
      <c r="F56" s="52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16"/>
      <c r="S56" s="16"/>
      <c r="T56" s="16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</row>
    <row r="57" spans="1:60" x14ac:dyDescent="0.25">
      <c r="A57" s="11"/>
      <c r="B57" s="11"/>
      <c r="C57" s="52"/>
      <c r="D57" s="52"/>
      <c r="E57" s="52"/>
      <c r="F57" s="52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16"/>
      <c r="S57" s="16"/>
      <c r="T57" s="16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</row>
    <row r="58" spans="1:60" x14ac:dyDescent="0.25">
      <c r="A58" s="11"/>
      <c r="B58" s="11"/>
      <c r="C58" s="52"/>
      <c r="D58" s="52"/>
      <c r="E58" s="52"/>
      <c r="F58" s="52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16"/>
      <c r="S58" s="16"/>
      <c r="T58" s="16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</row>
    <row r="59" spans="1:60" x14ac:dyDescent="0.25">
      <c r="A59" s="11"/>
      <c r="B59" s="11"/>
      <c r="C59" s="52"/>
      <c r="D59" s="52"/>
      <c r="E59" s="52"/>
      <c r="F59" s="52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16"/>
      <c r="S59" s="16"/>
      <c r="T59" s="16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</row>
    <row r="60" spans="1:60" x14ac:dyDescent="0.25">
      <c r="A60" s="11"/>
      <c r="B60" s="11"/>
      <c r="C60" s="52"/>
      <c r="D60" s="52"/>
      <c r="E60" s="52"/>
      <c r="F60" s="52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16"/>
      <c r="S60" s="16"/>
      <c r="T60" s="16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</row>
    <row r="61" spans="1:60" ht="15.75" x14ac:dyDescent="0.25">
      <c r="A61" s="11"/>
      <c r="B61" s="11"/>
      <c r="C61" s="115" t="s">
        <v>44</v>
      </c>
      <c r="D61" s="115"/>
      <c r="E61" s="115"/>
      <c r="F61" s="115"/>
      <c r="G61" s="115"/>
      <c r="H61" s="115"/>
      <c r="I61" s="115"/>
      <c r="J61" s="115"/>
      <c r="K61" s="115"/>
      <c r="L61" s="43"/>
      <c r="M61" s="115" t="s">
        <v>44</v>
      </c>
      <c r="N61" s="115"/>
      <c r="O61" s="115"/>
      <c r="P61" s="115"/>
      <c r="Q61" s="115"/>
      <c r="R61" s="115"/>
      <c r="S61" s="115"/>
      <c r="T61" s="115"/>
      <c r="U61" s="116"/>
      <c r="V61" s="11"/>
      <c r="W61" s="11"/>
      <c r="X61" s="115" t="s">
        <v>44</v>
      </c>
      <c r="Y61" s="115"/>
      <c r="Z61" s="115"/>
      <c r="AA61" s="115"/>
      <c r="AB61" s="115"/>
      <c r="AC61" s="115"/>
      <c r="AD61" s="115"/>
      <c r="AE61" s="115"/>
      <c r="AF61" s="116"/>
      <c r="AG61" s="11"/>
      <c r="AH61" s="11"/>
      <c r="AI61" s="11"/>
      <c r="AJ61" s="11"/>
      <c r="AK61" s="11"/>
      <c r="AL61" s="115" t="s">
        <v>44</v>
      </c>
      <c r="AM61" s="115"/>
      <c r="AN61" s="115"/>
      <c r="AO61" s="115"/>
      <c r="AP61" s="115"/>
      <c r="AQ61" s="115"/>
      <c r="AR61" s="115"/>
      <c r="AS61" s="115"/>
      <c r="AT61" s="115"/>
      <c r="AU61" s="116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</row>
    <row r="62" spans="1:60" x14ac:dyDescent="0.25">
      <c r="A62" s="11"/>
      <c r="B62" s="11"/>
      <c r="C62" s="52"/>
      <c r="D62" s="52"/>
      <c r="E62" s="52"/>
      <c r="F62" s="52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16"/>
      <c r="S62" s="16"/>
      <c r="T62" s="16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</row>
    <row r="63" spans="1:60" x14ac:dyDescent="0.25">
      <c r="A63" s="11"/>
      <c r="B63" s="11"/>
      <c r="C63" s="52"/>
      <c r="D63" s="52"/>
      <c r="E63" s="52"/>
      <c r="F63" s="52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16"/>
      <c r="S63" s="16"/>
      <c r="T63" s="16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</row>
    <row r="64" spans="1:60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53"/>
      <c r="O64" s="53"/>
      <c r="P64" s="53"/>
      <c r="Q64" s="53"/>
      <c r="R64" s="16"/>
      <c r="S64" s="16"/>
      <c r="T64" s="16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</row>
    <row r="65" spans="1:60" x14ac:dyDescent="0.25">
      <c r="A65" s="11"/>
      <c r="B65" s="11"/>
      <c r="C65" s="52"/>
      <c r="D65" s="52"/>
      <c r="E65" s="52"/>
      <c r="F65" s="52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16"/>
      <c r="S65" s="16"/>
      <c r="T65" s="16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</row>
    <row r="66" spans="1:60" x14ac:dyDescent="0.25">
      <c r="A66" s="11"/>
      <c r="B66" s="11"/>
      <c r="C66" s="52"/>
      <c r="D66" s="52"/>
      <c r="E66" s="52"/>
      <c r="F66" s="52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16"/>
      <c r="S66" s="16"/>
      <c r="T66" s="16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</row>
    <row r="67" spans="1:60" x14ac:dyDescent="0.25">
      <c r="A67" s="11"/>
      <c r="B67" s="11"/>
      <c r="C67" s="52"/>
      <c r="D67" s="52"/>
      <c r="E67" s="52"/>
      <c r="F67" s="52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16"/>
      <c r="S67" s="16"/>
      <c r="T67" s="16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</row>
    <row r="68" spans="1:60" x14ac:dyDescent="0.25">
      <c r="A68" s="37"/>
      <c r="B68" s="37"/>
      <c r="C68" s="40"/>
      <c r="D68" s="40"/>
      <c r="E68" s="40"/>
      <c r="F68" s="40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9"/>
      <c r="S68" s="39"/>
      <c r="T68" s="39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x14ac:dyDescent="0.25">
      <c r="A69" s="37"/>
      <c r="B69" s="37"/>
      <c r="C69" s="40"/>
      <c r="D69" s="40"/>
      <c r="E69" s="40"/>
      <c r="F69" s="40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9"/>
      <c r="S69" s="39"/>
      <c r="T69" s="39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x14ac:dyDescent="0.25">
      <c r="A70" s="37"/>
      <c r="B70" s="37"/>
      <c r="C70" s="40"/>
      <c r="D70" s="40"/>
      <c r="E70" s="40"/>
      <c r="F70" s="40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9"/>
      <c r="S70" s="39"/>
      <c r="T70" s="39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x14ac:dyDescent="0.25">
      <c r="A71" s="37"/>
      <c r="B71" s="37"/>
      <c r="C71" s="40"/>
      <c r="D71" s="40"/>
      <c r="E71" s="40"/>
      <c r="F71" s="40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9"/>
      <c r="S71" s="39"/>
      <c r="T71" s="39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x14ac:dyDescent="0.25">
      <c r="A72" s="37"/>
      <c r="B72" s="37"/>
      <c r="C72" s="40"/>
      <c r="D72" s="40"/>
      <c r="E72" s="40"/>
      <c r="F72" s="40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9"/>
      <c r="S72" s="39"/>
      <c r="T72" s="39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x14ac:dyDescent="0.25">
      <c r="A73" s="37"/>
      <c r="B73" s="37"/>
      <c r="C73" s="40"/>
      <c r="D73" s="40"/>
      <c r="E73" s="40"/>
      <c r="F73" s="40"/>
      <c r="G73" s="38"/>
      <c r="H73" s="38"/>
      <c r="I73" s="38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x14ac:dyDescent="0.25">
      <c r="A74" s="37"/>
      <c r="B74" s="37"/>
      <c r="C74" s="40"/>
      <c r="D74" s="40"/>
      <c r="E74" s="40"/>
      <c r="F74" s="40"/>
      <c r="G74" s="38"/>
      <c r="H74" s="38"/>
      <c r="I74" s="38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x14ac:dyDescent="0.25">
      <c r="A75" s="37"/>
      <c r="B75" s="37"/>
      <c r="C75" s="37"/>
      <c r="D75" s="37"/>
      <c r="E75" s="37"/>
      <c r="F75" s="37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x14ac:dyDescent="0.25">
      <c r="A76" s="37"/>
      <c r="B76" s="37"/>
      <c r="C76" s="37"/>
      <c r="D76" s="37"/>
      <c r="E76" s="37"/>
      <c r="F76" s="37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x14ac:dyDescent="0.25"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60" x14ac:dyDescent="0.25"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60" x14ac:dyDescent="0.25"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60" x14ac:dyDescent="0.25"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7:20" x14ac:dyDescent="0.25"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7:20" x14ac:dyDescent="0.25"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7:20" x14ac:dyDescent="0.25"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7:20" x14ac:dyDescent="0.25"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7:20" x14ac:dyDescent="0.25"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7:20" x14ac:dyDescent="0.25"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</sheetData>
  <sheetProtection algorithmName="SHA-512" hashValue="nFlEwhloP9P0TJHXmP/XaBjkAXA7K62xA3jPyrHFEbpSeDdJPNra+qvZ470ZoC9vz9bWK3BA7kEoIE5w1X3Y+g==" saltValue="iZhv3baMHJtlS2FDQJ0WvA==" spinCount="100000" sheet="1" objects="1" scenarios="1"/>
  <sortState xmlns:xlrd2="http://schemas.microsoft.com/office/spreadsheetml/2017/richdata2" ref="J10:V10">
    <sortCondition ref="J10"/>
  </sortState>
  <mergeCells count="40">
    <mergeCell ref="C32:X33"/>
    <mergeCell ref="C34:X34"/>
    <mergeCell ref="C35:X35"/>
    <mergeCell ref="N14:O14"/>
    <mergeCell ref="V11:AA11"/>
    <mergeCell ref="C16:T16"/>
    <mergeCell ref="C17:E17"/>
    <mergeCell ref="C11:L11"/>
    <mergeCell ref="N11:O11"/>
    <mergeCell ref="N12:O12"/>
    <mergeCell ref="C31:X31"/>
    <mergeCell ref="C20:S20"/>
    <mergeCell ref="C21:D21"/>
    <mergeCell ref="C22:D22"/>
    <mergeCell ref="C23:D23"/>
    <mergeCell ref="C25:D25"/>
    <mergeCell ref="C30:D30"/>
    <mergeCell ref="AH26:AI26"/>
    <mergeCell ref="Z16:AA16"/>
    <mergeCell ref="AA28:AI30"/>
    <mergeCell ref="C26:D26"/>
    <mergeCell ref="C27:D27"/>
    <mergeCell ref="C28:D28"/>
    <mergeCell ref="C29:D29"/>
    <mergeCell ref="AH20:AI20"/>
    <mergeCell ref="A7:BH8"/>
    <mergeCell ref="C1:BH6"/>
    <mergeCell ref="AD10:AO10"/>
    <mergeCell ref="V16:X16"/>
    <mergeCell ref="C24:D24"/>
    <mergeCell ref="V12:X12"/>
    <mergeCell ref="V13:X13"/>
    <mergeCell ref="V14:X14"/>
    <mergeCell ref="V15:X15"/>
    <mergeCell ref="Z12:AA12"/>
    <mergeCell ref="Z13:AA13"/>
    <mergeCell ref="Z14:AA14"/>
    <mergeCell ref="Z15:AA15"/>
    <mergeCell ref="AQ9:AV9"/>
    <mergeCell ref="AQ10:AV10"/>
  </mergeCells>
  <conditionalFormatting sqref="X21:X30">
    <cfRule type="cellIs" dxfId="103" priority="36" operator="equal">
      <formula>15</formula>
    </cfRule>
    <cfRule type="cellIs" dxfId="102" priority="43" operator="equal">
      <formula>0</formula>
    </cfRule>
    <cfRule type="cellIs" dxfId="101" priority="162" operator="equal">
      <formula>15</formula>
    </cfRule>
    <cfRule type="cellIs" dxfId="100" priority="163" operator="equal">
      <formula>14</formula>
    </cfRule>
    <cfRule type="cellIs" dxfId="99" priority="164" operator="equal">
      <formula>13</formula>
    </cfRule>
    <cfRule type="cellIs" dxfId="98" priority="165" operator="equal">
      <formula>12</formula>
    </cfRule>
    <cfRule type="cellIs" dxfId="97" priority="166" operator="equal">
      <formula>11</formula>
    </cfRule>
  </conditionalFormatting>
  <conditionalFormatting sqref="C18:U18">
    <cfRule type="duplicateValues" dxfId="96" priority="161"/>
  </conditionalFormatting>
  <conditionalFormatting sqref="F17:T17">
    <cfRule type="duplicateValues" dxfId="95" priority="2"/>
    <cfRule type="duplicateValues" dxfId="94" priority="148"/>
    <cfRule type="duplicateValues" dxfId="93" priority="159"/>
  </conditionalFormatting>
  <conditionalFormatting sqref="E29:S29 E21:S27 F30:S30 F28:S28 E28:E30">
    <cfRule type="expression" dxfId="92" priority="154">
      <formula>#REF!=#REF!</formula>
    </cfRule>
  </conditionalFormatting>
  <conditionalFormatting sqref="AQ9">
    <cfRule type="duplicateValues" dxfId="91" priority="150"/>
  </conditionalFormatting>
  <conditionalFormatting sqref="E28:S30">
    <cfRule type="expression" dxfId="90" priority="145">
      <formula>#REF!=#REF!</formula>
    </cfRule>
  </conditionalFormatting>
  <conditionalFormatting sqref="F17:T17 E21:S21">
    <cfRule type="duplicateValues" dxfId="89" priority="128"/>
  </conditionalFormatting>
  <conditionalFormatting sqref="F17:T17 E22:S22">
    <cfRule type="duplicateValues" dxfId="88" priority="127"/>
  </conditionalFormatting>
  <conditionalFormatting sqref="F17:T17 E23:S23">
    <cfRule type="duplicateValues" dxfId="87" priority="126"/>
  </conditionalFormatting>
  <conditionalFormatting sqref="F17:T17 E24:S24">
    <cfRule type="duplicateValues" dxfId="86" priority="125"/>
  </conditionalFormatting>
  <conditionalFormatting sqref="F17:T17 E25:S25">
    <cfRule type="duplicateValues" dxfId="85" priority="124"/>
  </conditionalFormatting>
  <conditionalFormatting sqref="F17:T17 E26:S26">
    <cfRule type="duplicateValues" dxfId="84" priority="123"/>
  </conditionalFormatting>
  <conditionalFormatting sqref="F17:T17 E27:S27">
    <cfRule type="duplicateValues" dxfId="83" priority="122"/>
  </conditionalFormatting>
  <conditionalFormatting sqref="F17:T17">
    <cfRule type="duplicateValues" dxfId="82" priority="121"/>
  </conditionalFormatting>
  <conditionalFormatting sqref="F17:T17">
    <cfRule type="duplicateValues" dxfId="81" priority="120"/>
  </conditionalFormatting>
  <conditionalFormatting sqref="F17:T17">
    <cfRule type="duplicateValues" dxfId="80" priority="119"/>
  </conditionalFormatting>
  <conditionalFormatting sqref="F17:T17">
    <cfRule type="duplicateValues" dxfId="79" priority="118"/>
  </conditionalFormatting>
  <conditionalFormatting sqref="F17:T17">
    <cfRule type="duplicateValues" dxfId="78" priority="117"/>
  </conditionalFormatting>
  <conditionalFormatting sqref="E28:S28 F17:T17">
    <cfRule type="duplicateValues" dxfId="77" priority="116"/>
  </conditionalFormatting>
  <conditionalFormatting sqref="E29:S29 F17:T17">
    <cfRule type="duplicateValues" dxfId="76" priority="115"/>
  </conditionalFormatting>
  <conditionalFormatting sqref="E30:S30 F17:T17">
    <cfRule type="duplicateValues" dxfId="75" priority="114"/>
  </conditionalFormatting>
  <conditionalFormatting sqref="F17:T17">
    <cfRule type="duplicateValues" dxfId="74" priority="113"/>
  </conditionalFormatting>
  <conditionalFormatting sqref="F17:T17">
    <cfRule type="duplicateValues" dxfId="73" priority="112"/>
  </conditionalFormatting>
  <conditionalFormatting sqref="F17:T17">
    <cfRule type="duplicateValues" dxfId="72" priority="111"/>
  </conditionalFormatting>
  <conditionalFormatting sqref="F17:T17">
    <cfRule type="duplicateValues" dxfId="71" priority="110"/>
  </conditionalFormatting>
  <conditionalFormatting sqref="F17:T17">
    <cfRule type="duplicateValues" dxfId="70" priority="109"/>
  </conditionalFormatting>
  <conditionalFormatting sqref="F17:T17">
    <cfRule type="duplicateValues" dxfId="69" priority="108"/>
  </conditionalFormatting>
  <conditionalFormatting sqref="F17:T17">
    <cfRule type="duplicateValues" dxfId="68" priority="107"/>
  </conditionalFormatting>
  <conditionalFormatting sqref="F17:T17">
    <cfRule type="duplicateValues" dxfId="67" priority="106"/>
  </conditionalFormatting>
  <conditionalFormatting sqref="F17:T17">
    <cfRule type="duplicateValues" dxfId="66" priority="105"/>
  </conditionalFormatting>
  <conditionalFormatting sqref="F17:T17">
    <cfRule type="duplicateValues" dxfId="65" priority="104"/>
  </conditionalFormatting>
  <conditionalFormatting sqref="F17:T17">
    <cfRule type="duplicateValues" dxfId="64" priority="103"/>
  </conditionalFormatting>
  <conditionalFormatting sqref="F17:T17">
    <cfRule type="duplicateValues" dxfId="63" priority="102"/>
  </conditionalFormatting>
  <conditionalFormatting sqref="F17:T17">
    <cfRule type="duplicateValues" dxfId="62" priority="101"/>
  </conditionalFormatting>
  <conditionalFormatting sqref="F17:T17">
    <cfRule type="duplicateValues" dxfId="61" priority="100"/>
  </conditionalFormatting>
  <conditionalFormatting sqref="F17:T17">
    <cfRule type="duplicateValues" dxfId="60" priority="99"/>
  </conditionalFormatting>
  <conditionalFormatting sqref="F17:T17">
    <cfRule type="duplicateValues" dxfId="59" priority="98"/>
  </conditionalFormatting>
  <conditionalFormatting sqref="F17:T17">
    <cfRule type="duplicateValues" dxfId="58" priority="97"/>
  </conditionalFormatting>
  <conditionalFormatting sqref="F17:T17">
    <cfRule type="duplicateValues" dxfId="57" priority="96"/>
  </conditionalFormatting>
  <conditionalFormatting sqref="F17:T17">
    <cfRule type="duplicateValues" dxfId="56" priority="95"/>
  </conditionalFormatting>
  <conditionalFormatting sqref="F17:T17">
    <cfRule type="duplicateValues" dxfId="55" priority="94"/>
  </conditionalFormatting>
  <conditionalFormatting sqref="F17:T17">
    <cfRule type="duplicateValues" dxfId="54" priority="93"/>
  </conditionalFormatting>
  <conditionalFormatting sqref="F17:T17">
    <cfRule type="duplicateValues" dxfId="53" priority="92"/>
  </conditionalFormatting>
  <conditionalFormatting sqref="F17:T17">
    <cfRule type="duplicateValues" dxfId="52" priority="91"/>
  </conditionalFormatting>
  <conditionalFormatting sqref="E21:S30">
    <cfRule type="cellIs" dxfId="51" priority="88" operator="equal">
      <formula>0</formula>
    </cfRule>
  </conditionalFormatting>
  <conditionalFormatting sqref="Y12">
    <cfRule type="cellIs" dxfId="50" priority="83" operator="equal">
      <formula>15</formula>
    </cfRule>
    <cfRule type="cellIs" dxfId="49" priority="84" operator="equal">
      <formula>14</formula>
    </cfRule>
    <cfRule type="cellIs" dxfId="48" priority="85" operator="equal">
      <formula>13</formula>
    </cfRule>
    <cfRule type="cellIs" dxfId="47" priority="86" operator="equal">
      <formula>12</formula>
    </cfRule>
    <cfRule type="cellIs" dxfId="46" priority="87" operator="equal">
      <formula>11</formula>
    </cfRule>
  </conditionalFormatting>
  <conditionalFormatting sqref="Y13">
    <cfRule type="cellIs" dxfId="45" priority="78" operator="equal">
      <formula>15</formula>
    </cfRule>
    <cfRule type="cellIs" dxfId="44" priority="79" operator="equal">
      <formula>14</formula>
    </cfRule>
    <cfRule type="cellIs" dxfId="43" priority="80" operator="equal">
      <formula>13</formula>
    </cfRule>
    <cfRule type="cellIs" dxfId="42" priority="81" operator="equal">
      <formula>12</formula>
    </cfRule>
    <cfRule type="cellIs" dxfId="41" priority="82" operator="equal">
      <formula>11</formula>
    </cfRule>
  </conditionalFormatting>
  <conditionalFormatting sqref="Y14">
    <cfRule type="cellIs" dxfId="40" priority="73" operator="equal">
      <formula>15</formula>
    </cfRule>
    <cfRule type="cellIs" dxfId="39" priority="74" operator="equal">
      <formula>14</formula>
    </cfRule>
    <cfRule type="cellIs" dxfId="38" priority="75" operator="equal">
      <formula>13</formula>
    </cfRule>
    <cfRule type="cellIs" dxfId="37" priority="76" operator="equal">
      <formula>12</formula>
    </cfRule>
    <cfRule type="cellIs" dxfId="36" priority="77" operator="equal">
      <formula>11</formula>
    </cfRule>
  </conditionalFormatting>
  <conditionalFormatting sqref="Y15">
    <cfRule type="cellIs" dxfId="35" priority="68" operator="equal">
      <formula>15</formula>
    </cfRule>
    <cfRule type="cellIs" dxfId="34" priority="69" operator="equal">
      <formula>14</formula>
    </cfRule>
    <cfRule type="cellIs" dxfId="33" priority="70" operator="equal">
      <formula>13</formula>
    </cfRule>
    <cfRule type="cellIs" dxfId="32" priority="71" operator="equal">
      <formula>12</formula>
    </cfRule>
    <cfRule type="cellIs" dxfId="31" priority="72" operator="equal">
      <formula>11</formula>
    </cfRule>
  </conditionalFormatting>
  <conditionalFormatting sqref="Z12:AA16">
    <cfRule type="cellIs" dxfId="30" priority="67" operator="equal">
      <formula>0</formula>
    </cfRule>
  </conditionalFormatting>
  <conditionalFormatting sqref="T21:U30">
    <cfRule type="cellIs" dxfId="29" priority="46" operator="equal">
      <formula>0</formula>
    </cfRule>
  </conditionalFormatting>
  <conditionalFormatting sqref="V20:V30">
    <cfRule type="cellIs" dxfId="28" priority="44" operator="equal">
      <formula>0</formula>
    </cfRule>
  </conditionalFormatting>
  <conditionalFormatting sqref="Y16">
    <cfRule type="cellIs" dxfId="27" priority="29" operator="equal">
      <formula>15</formula>
    </cfRule>
    <cfRule type="cellIs" dxfId="26" priority="30" operator="equal">
      <formula>0</formula>
    </cfRule>
    <cfRule type="cellIs" dxfId="25" priority="31" operator="equal">
      <formula>15</formula>
    </cfRule>
    <cfRule type="cellIs" dxfId="24" priority="32" operator="equal">
      <formula>14</formula>
    </cfRule>
    <cfRule type="cellIs" dxfId="23" priority="33" operator="equal">
      <formula>13</formula>
    </cfRule>
    <cfRule type="cellIs" dxfId="22" priority="34" operator="equal">
      <formula>12</formula>
    </cfRule>
    <cfRule type="cellIs" dxfId="21" priority="35" operator="equal">
      <formula>11</formula>
    </cfRule>
  </conditionalFormatting>
  <conditionalFormatting sqref="N14">
    <cfRule type="duplicateValues" dxfId="20" priority="26"/>
  </conditionalFormatting>
  <conditionalFormatting sqref="N14">
    <cfRule type="duplicateValues" dxfId="19" priority="25"/>
  </conditionalFormatting>
  <conditionalFormatting sqref="C13:I14 J13:R13">
    <cfRule type="duplicateValues" dxfId="18" priority="202"/>
  </conditionalFormatting>
  <conditionalFormatting sqref="M11:N12 J14:M14 P14:U14 S13:U13 P11:U12 AB11:AC14">
    <cfRule type="duplicateValues" dxfId="17" priority="204"/>
  </conditionalFormatting>
  <conditionalFormatting sqref="M11:N12 J14:M14 P14:U14 S13:U13 P11:U12 AB11:AC14">
    <cfRule type="duplicateValues" dxfId="16" priority="209"/>
  </conditionalFormatting>
  <conditionalFormatting sqref="P14:T14 C13:Q13 C12:L12 P11:T12">
    <cfRule type="duplicateValues" dxfId="15" priority="23"/>
  </conditionalFormatting>
  <conditionalFormatting sqref="L12 F17:T17">
    <cfRule type="duplicateValues" dxfId="14" priority="15"/>
  </conditionalFormatting>
  <conditionalFormatting sqref="T11 F17:T17">
    <cfRule type="duplicateValues" dxfId="13" priority="14"/>
  </conditionalFormatting>
  <conditionalFormatting sqref="T12 F17:T17">
    <cfRule type="duplicateValues" dxfId="12" priority="13"/>
  </conditionalFormatting>
  <conditionalFormatting sqref="C12:L12">
    <cfRule type="duplicateValues" dxfId="11" priority="12"/>
  </conditionalFormatting>
  <conditionalFormatting sqref="C12:L12 P11:T14">
    <cfRule type="duplicateValues" dxfId="10" priority="11"/>
  </conditionalFormatting>
  <conditionalFormatting sqref="S11 F17:T17">
    <cfRule type="duplicateValues" dxfId="9" priority="10"/>
  </conditionalFormatting>
  <conditionalFormatting sqref="S12 F17:T17">
    <cfRule type="duplicateValues" dxfId="8" priority="9"/>
  </conditionalFormatting>
  <conditionalFormatting sqref="S14 F17:T17">
    <cfRule type="duplicateValues" dxfId="7" priority="8"/>
  </conditionalFormatting>
  <conditionalFormatting sqref="T14 F17:T17">
    <cfRule type="duplicateValues" dxfId="6" priority="7"/>
  </conditionalFormatting>
  <conditionalFormatting sqref="P11:T14 C12:L12">
    <cfRule type="duplicateValues" dxfId="5" priority="6"/>
  </conditionalFormatting>
  <conditionalFormatting sqref="C12:L12 F17:T17">
    <cfRule type="duplicateValues" dxfId="4" priority="5"/>
  </conditionalFormatting>
  <conditionalFormatting sqref="P11:T11 F17:T17">
    <cfRule type="duplicateValues" dxfId="3" priority="4"/>
  </conditionalFormatting>
  <conditionalFormatting sqref="P12:T12">
    <cfRule type="duplicateValues" dxfId="2" priority="3"/>
  </conditionalFormatting>
  <conditionalFormatting sqref="P11:T14">
    <cfRule type="duplicateValues" dxfId="1" priority="1"/>
  </conditionalFormatting>
  <conditionalFormatting sqref="U16 C15:U15 C13:I14 J13:R13">
    <cfRule type="duplicateValues" dxfId="0" priority="210"/>
  </conditionalFormatting>
  <hyperlinks>
    <hyperlink ref="AQ10:AV10" location="'COMO JOGAR'!A1" display="CLIQUE AQUI" xr:uid="{00000000-0004-0000-0000-000001000000}"/>
  </hyperlinks>
  <pageMargins left="0.511811024" right="0.511811024" top="0.78740157499999996" bottom="0.78740157499999996" header="0.31496062000000002" footer="0.31496062000000002"/>
  <pageSetup paperSize="9" scale="61" orientation="portrait" r:id="rId1"/>
  <rowBreaks count="1" manualBreakCount="1">
    <brk id="36" max="2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B1:S23"/>
  <sheetViews>
    <sheetView showGridLines="0" showRowColHeaders="0" workbookViewId="0">
      <selection activeCell="B3" sqref="B3:D3"/>
    </sheetView>
  </sheetViews>
  <sheetFormatPr defaultRowHeight="15" x14ac:dyDescent="0.25"/>
  <cols>
    <col min="1" max="16384" width="9.140625" style="2"/>
  </cols>
  <sheetData>
    <row r="1" spans="2:19" ht="15.75" thickBot="1" x14ac:dyDescent="0.3">
      <c r="B1" s="21"/>
      <c r="C1" s="22"/>
      <c r="D1" s="23"/>
      <c r="E1" s="183" t="s">
        <v>39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5"/>
      <c r="S1" s="198"/>
    </row>
    <row r="2" spans="2:19" ht="15" customHeight="1" thickBot="1" x14ac:dyDescent="0.3">
      <c r="B2" s="178" t="s">
        <v>36</v>
      </c>
      <c r="C2" s="179"/>
      <c r="D2" s="179"/>
      <c r="E2" s="186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8"/>
      <c r="S2" s="199"/>
    </row>
    <row r="3" spans="2:19" ht="21.75" thickBot="1" x14ac:dyDescent="0.4">
      <c r="B3" s="180" t="s">
        <v>33</v>
      </c>
      <c r="C3" s="181"/>
      <c r="D3" s="182"/>
      <c r="E3" s="24" t="s">
        <v>34</v>
      </c>
      <c r="F3" s="25"/>
      <c r="G3" s="25"/>
      <c r="H3" s="25"/>
      <c r="I3" s="25"/>
      <c r="J3" s="25"/>
      <c r="K3" s="25"/>
      <c r="L3" s="25"/>
      <c r="M3" s="25"/>
      <c r="N3" s="25"/>
      <c r="O3" s="25"/>
      <c r="P3" s="5"/>
      <c r="Q3" s="5"/>
      <c r="R3" s="5"/>
      <c r="S3" s="199"/>
    </row>
    <row r="4" spans="2:19" ht="21" x14ac:dyDescent="0.35">
      <c r="B4" s="12"/>
      <c r="C4" s="13"/>
      <c r="D4" s="14"/>
      <c r="E4" s="26" t="s">
        <v>25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5"/>
      <c r="Q4" s="5"/>
      <c r="R4" s="5"/>
      <c r="S4" s="199"/>
    </row>
    <row r="5" spans="2:19" ht="21" x14ac:dyDescent="0.35">
      <c r="B5" s="15"/>
      <c r="C5" s="16"/>
      <c r="D5" s="17"/>
      <c r="E5" s="26" t="s">
        <v>26</v>
      </c>
      <c r="F5" s="25"/>
      <c r="G5" s="25"/>
      <c r="H5" s="25"/>
      <c r="I5" s="25"/>
      <c r="J5" s="25"/>
      <c r="K5" s="25"/>
      <c r="L5" s="25"/>
      <c r="M5" s="25"/>
      <c r="N5" s="25"/>
      <c r="O5" s="25"/>
      <c r="P5" s="5"/>
      <c r="Q5" s="5"/>
      <c r="R5" s="5"/>
      <c r="S5" s="199"/>
    </row>
    <row r="6" spans="2:19" ht="21" x14ac:dyDescent="0.35">
      <c r="B6" s="15"/>
      <c r="C6" s="16"/>
      <c r="D6" s="17"/>
      <c r="E6" s="28" t="s">
        <v>35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30"/>
      <c r="Q6" s="5"/>
      <c r="R6" s="5"/>
      <c r="S6" s="199"/>
    </row>
    <row r="7" spans="2:19" ht="21" x14ac:dyDescent="0.35">
      <c r="B7" s="15"/>
      <c r="C7" s="16"/>
      <c r="D7" s="17"/>
      <c r="E7" s="31" t="s">
        <v>27</v>
      </c>
      <c r="F7" s="32"/>
      <c r="G7" s="32"/>
      <c r="H7" s="32"/>
      <c r="I7" s="32"/>
      <c r="J7" s="32"/>
      <c r="K7" s="32"/>
      <c r="L7" s="32"/>
      <c r="M7" s="32"/>
      <c r="N7" s="32"/>
      <c r="O7" s="32"/>
      <c r="P7" s="33"/>
      <c r="Q7" s="33"/>
      <c r="R7" s="33"/>
      <c r="S7" s="199"/>
    </row>
    <row r="8" spans="2:19" ht="21" x14ac:dyDescent="0.35">
      <c r="B8" s="15"/>
      <c r="C8" s="16"/>
      <c r="D8" s="17"/>
      <c r="E8" s="34" t="s">
        <v>37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5"/>
      <c r="Q8" s="5"/>
      <c r="R8" s="5"/>
      <c r="S8" s="199"/>
    </row>
    <row r="9" spans="2:19" ht="15.75" customHeight="1" x14ac:dyDescent="0.35">
      <c r="B9" s="15"/>
      <c r="C9" s="16"/>
      <c r="D9" s="17"/>
      <c r="E9" s="27" t="s">
        <v>29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5"/>
      <c r="Q9" s="5"/>
      <c r="R9" s="5"/>
      <c r="S9" s="199"/>
    </row>
    <row r="10" spans="2:19" ht="12.75" customHeight="1" x14ac:dyDescent="0.35">
      <c r="B10" s="15"/>
      <c r="C10" s="16"/>
      <c r="D10" s="17"/>
      <c r="E10" s="27" t="s">
        <v>28</v>
      </c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5"/>
      <c r="Q10" s="5"/>
      <c r="R10" s="5"/>
      <c r="S10" s="199"/>
    </row>
    <row r="11" spans="2:19" ht="21" x14ac:dyDescent="0.35">
      <c r="B11" s="15"/>
      <c r="C11" s="16"/>
      <c r="D11" s="17"/>
      <c r="E11" s="26" t="s">
        <v>38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5"/>
      <c r="Q11" s="5"/>
      <c r="R11" s="5"/>
      <c r="S11" s="199"/>
    </row>
    <row r="12" spans="2:19" ht="21" x14ac:dyDescent="0.35">
      <c r="B12" s="15"/>
      <c r="C12" s="16"/>
      <c r="D12" s="17"/>
      <c r="E12" s="26" t="s">
        <v>41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5"/>
      <c r="Q12" s="5"/>
      <c r="R12" s="5"/>
      <c r="S12" s="199"/>
    </row>
    <row r="13" spans="2:19" ht="15.75" x14ac:dyDescent="0.25">
      <c r="B13" s="15"/>
      <c r="C13" s="16"/>
      <c r="D13" s="17"/>
      <c r="E13" s="6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199"/>
    </row>
    <row r="14" spans="2:19" ht="15.75" x14ac:dyDescent="0.25">
      <c r="B14" s="15"/>
      <c r="C14" s="16"/>
      <c r="D14" s="17"/>
      <c r="E14" s="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199"/>
    </row>
    <row r="15" spans="2:19" ht="15.75" x14ac:dyDescent="0.25">
      <c r="B15" s="15"/>
      <c r="C15" s="16"/>
      <c r="D15" s="17"/>
      <c r="E15" s="6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199"/>
    </row>
    <row r="16" spans="2:19" ht="15.75" customHeight="1" x14ac:dyDescent="0.25">
      <c r="B16" s="15"/>
      <c r="C16" s="16"/>
      <c r="D16" s="17"/>
      <c r="E16" s="6"/>
      <c r="F16" s="5"/>
      <c r="G16" s="5"/>
      <c r="H16" s="189"/>
      <c r="I16" s="189"/>
      <c r="J16" s="189"/>
      <c r="K16" s="189"/>
      <c r="L16" s="189"/>
      <c r="M16" s="189"/>
      <c r="N16" s="5"/>
      <c r="O16" s="5"/>
      <c r="P16" s="5"/>
      <c r="Q16" s="5"/>
      <c r="R16" s="5"/>
      <c r="S16" s="199"/>
    </row>
    <row r="17" spans="2:19" ht="15" customHeight="1" x14ac:dyDescent="0.25">
      <c r="B17" s="15"/>
      <c r="C17" s="16"/>
      <c r="D17" s="17"/>
      <c r="E17" s="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199"/>
    </row>
    <row r="18" spans="2:19" ht="10.5" customHeight="1" x14ac:dyDescent="0.25">
      <c r="B18" s="15"/>
      <c r="C18" s="16"/>
      <c r="D18" s="17"/>
      <c r="E18" s="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199"/>
    </row>
    <row r="19" spans="2:19" ht="15.75" x14ac:dyDescent="0.25">
      <c r="B19" s="15"/>
      <c r="C19" s="16"/>
      <c r="D19" s="17"/>
      <c r="E19" s="8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199"/>
    </row>
    <row r="20" spans="2:19" ht="15.75" thickBot="1" x14ac:dyDescent="0.3">
      <c r="B20" s="15"/>
      <c r="C20" s="16"/>
      <c r="D20" s="17"/>
      <c r="E20" s="9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200"/>
    </row>
    <row r="21" spans="2:19" ht="15" customHeight="1" x14ac:dyDescent="0.25">
      <c r="B21" s="15"/>
      <c r="C21" s="16"/>
      <c r="D21" s="17"/>
      <c r="E21" s="190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5"/>
    </row>
    <row r="22" spans="2:19" ht="15" customHeight="1" x14ac:dyDescent="0.25">
      <c r="B22" s="15"/>
      <c r="C22" s="16"/>
      <c r="D22" s="17"/>
      <c r="E22" s="192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96"/>
    </row>
    <row r="23" spans="2:19" ht="15" customHeight="1" thickBot="1" x14ac:dyDescent="0.3">
      <c r="B23" s="18"/>
      <c r="C23" s="19"/>
      <c r="D23" s="20"/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7"/>
    </row>
  </sheetData>
  <sheetProtection algorithmName="SHA-512" hashValue="a9GmqRpogx/rcvQYM/Mi+e+K7yLX59jKkjrpVayhQ2luWdEU7hZjjbYQWliE/Lp5FRUCHulWSVgH0Qkh/6K8OA==" saltValue="T+3pLx4SwuE3huXfGWmyTw==" spinCount="100000" sheet="1" objects="1" scenarios="1"/>
  <mergeCells count="8">
    <mergeCell ref="B2:D2"/>
    <mergeCell ref="B3:D3"/>
    <mergeCell ref="E1:R2"/>
    <mergeCell ref="H16:M16"/>
    <mergeCell ref="E21:I23"/>
    <mergeCell ref="J21:N23"/>
    <mergeCell ref="O21:S23"/>
    <mergeCell ref="S1:S20"/>
  </mergeCells>
  <hyperlinks>
    <hyperlink ref="B3:D3" location="'PLAN 10FX3G6DZ'!D10" display="CLIQUE AQUI" xr:uid="{00000000-0004-0000-0100-000001000000}"/>
  </hyperlink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PLAN 10FX3G6DZ</vt:lpstr>
      <vt:lpstr>COMO JOGAR</vt:lpstr>
      <vt:lpstr>'PLAN 10FX3G6DZ'!Area_de_impressao</vt:lpstr>
    </vt:vector>
  </TitlesOfParts>
  <Manager>NINO</Manager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LOTOFACIL</dc:title>
  <dc:subject>LOTOFACIL DICAS &amp; LOTERIAS</dc:subject>
  <dc:creator>NINO DICAS &amp; LOTERIAS</dc:creator>
  <cp:keywords>Planilha da Sorte</cp:keywords>
  <cp:lastModifiedBy>NINO</cp:lastModifiedBy>
  <cp:lastPrinted>2020-04-08T04:05:34Z</cp:lastPrinted>
  <dcterms:created xsi:type="dcterms:W3CDTF">2017-04-26T21:50:19Z</dcterms:created>
  <dcterms:modified xsi:type="dcterms:W3CDTF">2020-05-25T17:22:01Z</dcterms:modified>
</cp:coreProperties>
</file>