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ente\Downloads\PLANILHAS PARA EDITAR DO CANAL\"/>
    </mc:Choice>
  </mc:AlternateContent>
  <xr:revisionPtr revIDLastSave="0" documentId="13_ncr:1_{2421D591-6C4F-4EA1-8897-77D5B8F08B50}" xr6:coauthVersionLast="43" xr6:coauthVersionMax="43" xr10:uidLastSave="{00000000-0000-0000-0000-000000000000}"/>
  <bookViews>
    <workbookView xWindow="-120" yWindow="-120" windowWidth="20730" windowHeight="10830" xr2:uid="{00000000-000D-0000-FFFF-FFFF00000000}"/>
  </bookViews>
  <sheets>
    <sheet name="MATRIZ DA SORTE LOTOFACIL" sheetId="3" r:id="rId1"/>
    <sheet name="FREQUENCIAS DA LOTOFÁCIL" sheetId="7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W16" i="7" l="1"/>
  <c r="AC20" i="7" s="1"/>
  <c r="AV16" i="7"/>
  <c r="AK20" i="7" s="1"/>
  <c r="AW15" i="7"/>
  <c r="AC19" i="7" s="1"/>
  <c r="AV15" i="7"/>
  <c r="AK19" i="7" s="1"/>
  <c r="AW14" i="7"/>
  <c r="AC18" i="7" s="1"/>
  <c r="AV14" i="7"/>
  <c r="AK18" i="7" s="1"/>
  <c r="AW13" i="7"/>
  <c r="AC17" i="7" s="1"/>
  <c r="AV13" i="7"/>
  <c r="AK17" i="7" s="1"/>
  <c r="AW12" i="7"/>
  <c r="AC16" i="7" s="1"/>
  <c r="AV12" i="7"/>
  <c r="AK16" i="7" s="1"/>
  <c r="AY11" i="7"/>
  <c r="AR15" i="7" s="1"/>
  <c r="AW11" i="7"/>
  <c r="AC15" i="7" s="1"/>
  <c r="AV11" i="7"/>
  <c r="AK15" i="7" s="1"/>
  <c r="AY10" i="7"/>
  <c r="AR14" i="7" s="1"/>
  <c r="AW10" i="7"/>
  <c r="AC14" i="7" s="1"/>
  <c r="AV10" i="7"/>
  <c r="AK14" i="7" s="1"/>
  <c r="AY9" i="7"/>
  <c r="AR13" i="7" s="1"/>
  <c r="AW9" i="7"/>
  <c r="AC13" i="7" s="1"/>
  <c r="AV9" i="7"/>
  <c r="AK13" i="7" s="1"/>
  <c r="AY8" i="7"/>
  <c r="AR12" i="7" s="1"/>
  <c r="AW8" i="7"/>
  <c r="AC12" i="7" s="1"/>
  <c r="AV8" i="7"/>
  <c r="AK12" i="7" s="1"/>
  <c r="AY1" i="7"/>
  <c r="AR11" i="7" s="1"/>
  <c r="AW1" i="7"/>
  <c r="AC11" i="7" s="1"/>
  <c r="AV1" i="7"/>
  <c r="AK11" i="7" s="1"/>
  <c r="R31" i="3" l="1"/>
  <c r="R29" i="3"/>
  <c r="R32" i="3"/>
  <c r="R28" i="3"/>
  <c r="R30" i="3"/>
  <c r="S32" i="3"/>
  <c r="S31" i="3"/>
  <c r="S29" i="3"/>
  <c r="S28" i="3"/>
  <c r="S30" i="3"/>
  <c r="U31" i="3"/>
  <c r="R33" i="3"/>
  <c r="U29" i="3"/>
  <c r="U30" i="3"/>
  <c r="U28" i="3"/>
  <c r="V31" i="3"/>
  <c r="V29" i="3"/>
  <c r="V28" i="3"/>
  <c r="V30" i="3"/>
  <c r="S33" i="3"/>
  <c r="X30" i="3"/>
  <c r="U32" i="3"/>
  <c r="X28" i="3"/>
  <c r="U33" i="3"/>
  <c r="X29" i="3"/>
  <c r="Y29" i="3"/>
  <c r="Y28" i="3"/>
  <c r="Y30" i="3"/>
  <c r="V33" i="3"/>
  <c r="V32" i="3"/>
  <c r="AA28" i="3"/>
  <c r="X32" i="3"/>
  <c r="X31" i="3"/>
  <c r="AA29" i="3"/>
  <c r="X33" i="3"/>
  <c r="AB28" i="3"/>
  <c r="Y31" i="3"/>
  <c r="AB29" i="3"/>
  <c r="Y33" i="3"/>
  <c r="Y32" i="3"/>
  <c r="AD28" i="3"/>
  <c r="AA30" i="3"/>
  <c r="AA31" i="3"/>
  <c r="AA33" i="3"/>
  <c r="AA32" i="3"/>
  <c r="AB32" i="3"/>
  <c r="AB31" i="3"/>
  <c r="AB30" i="3"/>
  <c r="AB33" i="3"/>
  <c r="AE28" i="3"/>
  <c r="AD29" i="3"/>
  <c r="AD31" i="3"/>
  <c r="AD30" i="3"/>
  <c r="AD33" i="3"/>
  <c r="AD32" i="3"/>
  <c r="AE29" i="3"/>
  <c r="AE33" i="3"/>
  <c r="AE30" i="3"/>
  <c r="AE31" i="3"/>
  <c r="AE32" i="3"/>
  <c r="T32" i="3"/>
  <c r="T29" i="3"/>
  <c r="T31" i="3"/>
  <c r="T30" i="3"/>
  <c r="T28" i="3"/>
  <c r="W29" i="3"/>
  <c r="W28" i="3"/>
  <c r="W30" i="3"/>
  <c r="T33" i="3"/>
  <c r="W31" i="3"/>
  <c r="W32" i="3"/>
  <c r="Z28" i="3"/>
  <c r="W33" i="3"/>
  <c r="Z30" i="3"/>
  <c r="Z29" i="3"/>
  <c r="AC28" i="3"/>
  <c r="Z33" i="3"/>
  <c r="Z32" i="3"/>
  <c r="Z31" i="3"/>
  <c r="AC29" i="3"/>
  <c r="AC30" i="3"/>
  <c r="AF28" i="3"/>
  <c r="AC31" i="3"/>
  <c r="AC33" i="3"/>
  <c r="AC32" i="3"/>
  <c r="AF29" i="3"/>
  <c r="AF33" i="3"/>
  <c r="AF31" i="3"/>
  <c r="AF30" i="3"/>
  <c r="AF32" i="3"/>
  <c r="AG30" i="3" l="1"/>
  <c r="AG32" i="3"/>
  <c r="AG28" i="3"/>
  <c r="AG33" i="3"/>
  <c r="AG31" i="3"/>
  <c r="AG29" i="3"/>
  <c r="AK30" i="3" l="1"/>
  <c r="AK32" i="3"/>
  <c r="AK29" i="3"/>
  <c r="AK31" i="3"/>
  <c r="AK28" i="3"/>
</calcChain>
</file>

<file path=xl/sharedStrings.xml><?xml version="1.0" encoding="utf-8"?>
<sst xmlns="http://schemas.openxmlformats.org/spreadsheetml/2006/main" count="89" uniqueCount="61">
  <si>
    <t>12 DEZENAS DO CONCURSO ANTERIOR</t>
  </si>
  <si>
    <t>6 DZ QUE NÃO SAIU NO ANTERIOR</t>
  </si>
  <si>
    <t>PONTOS</t>
  </si>
  <si>
    <t>CONFERIDOR</t>
  </si>
  <si>
    <t>JOGO 01</t>
  </si>
  <si>
    <t>JOGO 02</t>
  </si>
  <si>
    <t>JOGO 03</t>
  </si>
  <si>
    <t>JOGO 04</t>
  </si>
  <si>
    <t>JOGO 05</t>
  </si>
  <si>
    <t>JOGO 06</t>
  </si>
  <si>
    <t xml:space="preserve">MATRIZ ESPECIAL PARA JOGAR ESCOLHENDO 12 DZ DO </t>
  </si>
  <si>
    <t>CONCURSOR ANTERIOR E MAIS 6 DAS QUE NÃO SAIRÃO</t>
  </si>
  <si>
    <t>CASO ACERTE 9 ENTRE AS 12 MAIS 6 FECHA 13 PTS. COM</t>
  </si>
  <si>
    <t>80% DE CHANCE DE 14 PTS. E 5% DE 15 PTS.</t>
  </si>
  <si>
    <t>MAS PODE DAR 14 PTS. ACERTANDO 8 OU 10 DZ DO</t>
  </si>
  <si>
    <t>CONCURSO ANTERIOR E MAIS AS 6 OU 5 QUE NÃO SAIRÃO.</t>
  </si>
  <si>
    <t>Dz</t>
  </si>
  <si>
    <t>Saiu</t>
  </si>
  <si>
    <t>Linha 01</t>
  </si>
  <si>
    <t>Linha 02</t>
  </si>
  <si>
    <t>Linha 03</t>
  </si>
  <si>
    <t>Linha 04</t>
  </si>
  <si>
    <t>Linha 05</t>
  </si>
  <si>
    <t>Linha 06</t>
  </si>
  <si>
    <t>Linha 07</t>
  </si>
  <si>
    <t>Linha 08</t>
  </si>
  <si>
    <t>Linha 09</t>
  </si>
  <si>
    <t>Linha 10</t>
  </si>
  <si>
    <t xml:space="preserve">Dicas  &amp;  Loterias </t>
  </si>
  <si>
    <t xml:space="preserve">CLIQUE </t>
  </si>
  <si>
    <t xml:space="preserve">NA </t>
  </si>
  <si>
    <t xml:space="preserve">IMAGEM </t>
  </si>
  <si>
    <t>E</t>
  </si>
  <si>
    <t xml:space="preserve">SAIBA </t>
  </si>
  <si>
    <t>MAIS</t>
  </si>
  <si>
    <t>OK</t>
  </si>
  <si>
    <t>COLOQUE AQUI O RESULTADO</t>
  </si>
  <si>
    <t>JOGOS PRONTOS</t>
  </si>
  <si>
    <t xml:space="preserve">E </t>
  </si>
  <si>
    <t>SAIBA</t>
  </si>
  <si>
    <t>NA</t>
  </si>
  <si>
    <t>IMAGEM</t>
  </si>
  <si>
    <t>CLIQUE</t>
  </si>
  <si>
    <t>E SAIBA</t>
  </si>
  <si>
    <t>RESULTADO LOTOFÁCIL</t>
  </si>
  <si>
    <t>COLOQUE ABAIXO OS 10 ULTIMOS RESULTADOS DA LOTOFÁCIL</t>
  </si>
  <si>
    <t>MATRIZ DA SORTE LOTOFACIL</t>
  </si>
  <si>
    <t>RESULTADO 01</t>
  </si>
  <si>
    <t>RESULTADO 02</t>
  </si>
  <si>
    <t>RESULTADO 03</t>
  </si>
  <si>
    <t>RESULTADO 04</t>
  </si>
  <si>
    <t>RESULTADO 05</t>
  </si>
  <si>
    <t>RESULTADO 06</t>
  </si>
  <si>
    <t>RESULTADO 07</t>
  </si>
  <si>
    <t>RESULTADO 08</t>
  </si>
  <si>
    <t>RESULTADO 09</t>
  </si>
  <si>
    <t>RESULTADO 10</t>
  </si>
  <si>
    <t xml:space="preserve">CLIQUE NA IMAGEM E AGUARDE </t>
  </si>
  <si>
    <t>DICAS   &amp;  LOTERIAS</t>
  </si>
  <si>
    <t>JOGOS</t>
  </si>
  <si>
    <t>CLIQUE NA IMAGEM E AGUARDE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</si>
</sst>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R$-416]\ * #,##0.00_-;\-[$R$-416]\ * #,##0.00_-;_-[$R$-416]\ * &quot;-&quot;??_-;_-@_-"/>
    <numFmt numFmtId="165" formatCode="00"/>
  </numFmts>
  <fonts count="4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3"/>
      <name val="Arial"/>
      <family val="2"/>
    </font>
    <font>
      <u/>
      <sz val="10"/>
      <color indexed="13"/>
      <name val="Arial"/>
      <family val="2"/>
    </font>
    <font>
      <u/>
      <sz val="10"/>
      <color indexed="12"/>
      <name val="Arial"/>
      <family val="2"/>
    </font>
    <font>
      <sz val="48"/>
      <color theme="6" tint="-0.249977111117893"/>
      <name val="Batang"/>
      <family val="1"/>
    </font>
    <font>
      <sz val="11"/>
      <color theme="6" tint="-0.249977111117893"/>
      <name val="Batang"/>
      <family val="1"/>
    </font>
    <font>
      <sz val="11"/>
      <color theme="6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indexed="9"/>
      <name val="Algerian"/>
      <family val="5"/>
    </font>
    <font>
      <b/>
      <sz val="11"/>
      <color theme="0"/>
      <name val="Arial"/>
      <family val="2"/>
    </font>
    <font>
      <b/>
      <sz val="12"/>
      <name val="Arial"/>
      <family val="2"/>
    </font>
    <font>
      <sz val="10"/>
      <color rgb="FF00B0F0"/>
      <name val="Arial"/>
      <family val="2"/>
    </font>
    <font>
      <sz val="8"/>
      <color rgb="FFFF0000"/>
      <name val="Calibri"/>
      <family val="2"/>
      <scheme val="minor"/>
    </font>
    <font>
      <sz val="12"/>
      <color rgb="FFFF0000"/>
      <name val="Aharoni"/>
      <charset val="177"/>
    </font>
    <font>
      <b/>
      <sz val="10"/>
      <color theme="1"/>
      <name val="Arial Black"/>
      <family val="2"/>
    </font>
    <font>
      <sz val="8"/>
      <name val="Calibri"/>
      <family val="2"/>
      <scheme val="minor"/>
    </font>
    <font>
      <b/>
      <sz val="9"/>
      <color theme="0"/>
      <name val="Arial Rounded MT Bold"/>
      <family val="2"/>
    </font>
    <font>
      <sz val="24"/>
      <color theme="1"/>
      <name val="Aharoni"/>
      <charset val="177"/>
    </font>
    <font>
      <b/>
      <sz val="24"/>
      <name val="Aharoni"/>
      <charset val="177"/>
    </font>
    <font>
      <sz val="24"/>
      <color theme="0"/>
      <name val="Aharoni"/>
      <charset val="177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1"/>
      <color theme="0"/>
      <name val="Arial Narrow"/>
      <family val="2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1" tint="4.9989318521683403E-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rgb="FFFFC00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B0F0"/>
      </left>
      <right style="thin">
        <color theme="0"/>
      </right>
      <top style="medium">
        <color rgb="FF00B0F0"/>
      </top>
      <bottom style="medium">
        <color rgb="FF00B0F0"/>
      </bottom>
      <diagonal/>
    </border>
    <border>
      <left style="thin">
        <color theme="0"/>
      </left>
      <right style="thin">
        <color theme="0"/>
      </right>
      <top style="medium">
        <color rgb="FF00B0F0"/>
      </top>
      <bottom style="medium">
        <color rgb="FF00B0F0"/>
      </bottom>
      <diagonal/>
    </border>
    <border>
      <left style="thin">
        <color theme="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FFFF00"/>
      </left>
      <right style="thin">
        <color indexed="64"/>
      </right>
      <top style="medium">
        <color rgb="FFFFFF00"/>
      </top>
      <bottom style="medium">
        <color rgb="FFFFFF00"/>
      </bottom>
      <diagonal/>
    </border>
    <border>
      <left style="thin">
        <color indexed="64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 style="medium">
        <color rgb="FFFFFF00"/>
      </bottom>
      <diagonal/>
    </border>
    <border>
      <left style="medium">
        <color rgb="FFFFFF00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medium">
        <color rgb="FFFFFF00"/>
      </right>
      <top style="medium">
        <color rgb="FFFFFF00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/>
      <top style="medium">
        <color rgb="FFFFFF00"/>
      </top>
      <bottom style="medium">
        <color rgb="FFFFFF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FFFF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medium">
        <color rgb="FFFFFF00"/>
      </left>
      <right style="thin">
        <color indexed="64"/>
      </right>
      <top/>
      <bottom style="medium">
        <color rgb="FFFFFF00"/>
      </bottom>
      <diagonal/>
    </border>
    <border>
      <left style="thin">
        <color indexed="64"/>
      </left>
      <right style="thin">
        <color indexed="64"/>
      </right>
      <top/>
      <bottom style="medium">
        <color rgb="FFFFFF00"/>
      </bottom>
      <diagonal/>
    </border>
    <border>
      <left style="thin">
        <color indexed="64"/>
      </left>
      <right style="medium">
        <color rgb="FFFFFF00"/>
      </right>
      <top/>
      <bottom style="medium">
        <color rgb="FFFFFF00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67">
    <xf numFmtId="0" fontId="0" fillId="0" borderId="0" xfId="0"/>
    <xf numFmtId="0" fontId="0" fillId="3" borderId="0" xfId="0" applyFill="1"/>
    <xf numFmtId="0" fontId="0" fillId="9" borderId="0" xfId="0" applyFill="1"/>
    <xf numFmtId="0" fontId="9" fillId="11" borderId="3" xfId="0" applyFont="1" applyFill="1" applyBorder="1" applyProtection="1"/>
    <xf numFmtId="0" fontId="8" fillId="11" borderId="6" xfId="0" applyFont="1" applyFill="1" applyBorder="1" applyProtection="1"/>
    <xf numFmtId="0" fontId="8" fillId="11" borderId="4" xfId="0" applyFont="1" applyFill="1" applyBorder="1" applyProtection="1"/>
    <xf numFmtId="0" fontId="0" fillId="11" borderId="6" xfId="0" applyFill="1" applyBorder="1" applyProtection="1"/>
    <xf numFmtId="0" fontId="0" fillId="11" borderId="4" xfId="0" applyFill="1" applyBorder="1" applyProtection="1"/>
    <xf numFmtId="0" fontId="9" fillId="12" borderId="8" xfId="0" applyFont="1" applyFill="1" applyBorder="1" applyProtection="1"/>
    <xf numFmtId="0" fontId="8" fillId="12" borderId="0" xfId="0" applyFont="1" applyFill="1" applyBorder="1" applyProtection="1"/>
    <xf numFmtId="0" fontId="8" fillId="12" borderId="9" xfId="0" applyFont="1" applyFill="1" applyBorder="1" applyProtection="1"/>
    <xf numFmtId="0" fontId="0" fillId="12" borderId="0" xfId="0" applyFill="1" applyBorder="1" applyProtection="1"/>
    <xf numFmtId="0" fontId="0" fillId="12" borderId="9" xfId="0" applyFill="1" applyBorder="1" applyProtection="1"/>
    <xf numFmtId="0" fontId="9" fillId="11" borderId="8" xfId="0" applyFont="1" applyFill="1" applyBorder="1" applyProtection="1"/>
    <xf numFmtId="0" fontId="8" fillId="11" borderId="0" xfId="0" applyFont="1" applyFill="1" applyBorder="1" applyProtection="1"/>
    <xf numFmtId="0" fontId="8" fillId="11" borderId="9" xfId="0" applyFont="1" applyFill="1" applyBorder="1" applyProtection="1"/>
    <xf numFmtId="0" fontId="0" fillId="11" borderId="0" xfId="0" applyFill="1" applyBorder="1" applyProtection="1"/>
    <xf numFmtId="0" fontId="0" fillId="11" borderId="9" xfId="0" applyFill="1" applyBorder="1" applyProtection="1"/>
    <xf numFmtId="0" fontId="9" fillId="11" borderId="11" xfId="0" applyFont="1" applyFill="1" applyBorder="1" applyProtection="1"/>
    <xf numFmtId="0" fontId="0" fillId="11" borderId="12" xfId="0" applyFill="1" applyBorder="1" applyProtection="1"/>
    <xf numFmtId="0" fontId="8" fillId="11" borderId="12" xfId="0" applyFont="1" applyFill="1" applyBorder="1" applyProtection="1"/>
    <xf numFmtId="0" fontId="0" fillId="11" borderId="13" xfId="0" applyFill="1" applyBorder="1" applyProtection="1"/>
    <xf numFmtId="0" fontId="9" fillId="12" borderId="11" xfId="0" applyFont="1" applyFill="1" applyBorder="1" applyProtection="1"/>
    <xf numFmtId="0" fontId="8" fillId="12" borderId="12" xfId="0" applyFont="1" applyFill="1" applyBorder="1" applyProtection="1"/>
    <xf numFmtId="0" fontId="8" fillId="12" borderId="13" xfId="0" applyFont="1" applyFill="1" applyBorder="1" applyProtection="1"/>
    <xf numFmtId="0" fontId="7" fillId="15" borderId="2" xfId="0" applyFont="1" applyFill="1" applyBorder="1"/>
    <xf numFmtId="0" fontId="0" fillId="15" borderId="0" xfId="0" applyFill="1"/>
    <xf numFmtId="0" fontId="0" fillId="17" borderId="0" xfId="0" applyFill="1"/>
    <xf numFmtId="0" fontId="7" fillId="17" borderId="0" xfId="0" applyFont="1" applyFill="1"/>
    <xf numFmtId="0" fontId="8" fillId="17" borderId="0" xfId="0" applyFont="1" applyFill="1"/>
    <xf numFmtId="0" fontId="6" fillId="17" borderId="0" xfId="0" applyFont="1" applyFill="1" applyBorder="1"/>
    <xf numFmtId="0" fontId="0" fillId="17" borderId="0" xfId="0" applyFill="1" applyBorder="1"/>
    <xf numFmtId="0" fontId="6" fillId="17" borderId="0" xfId="0" applyFont="1" applyFill="1"/>
    <xf numFmtId="0" fontId="10" fillId="17" borderId="0" xfId="0" applyFont="1" applyFill="1"/>
    <xf numFmtId="0" fontId="11" fillId="17" borderId="0" xfId="1" applyFont="1" applyFill="1" applyAlignment="1" applyProtection="1"/>
    <xf numFmtId="0" fontId="12" fillId="17" borderId="0" xfId="1" applyFont="1" applyFill="1" applyAlignment="1" applyProtection="1"/>
    <xf numFmtId="0" fontId="6" fillId="17" borderId="31" xfId="0" applyFont="1" applyFill="1" applyBorder="1"/>
    <xf numFmtId="0" fontId="6" fillId="17" borderId="32" xfId="0" applyFont="1" applyFill="1" applyBorder="1"/>
    <xf numFmtId="0" fontId="0" fillId="17" borderId="33" xfId="0" applyFill="1" applyBorder="1"/>
    <xf numFmtId="0" fontId="0" fillId="17" borderId="34" xfId="0" applyFill="1" applyBorder="1"/>
    <xf numFmtId="0" fontId="6" fillId="17" borderId="30" xfId="0" applyFont="1" applyFill="1" applyBorder="1" applyAlignment="1">
      <alignment horizontal="center"/>
    </xf>
    <xf numFmtId="0" fontId="23" fillId="17" borderId="0" xfId="0" applyFont="1" applyFill="1"/>
    <xf numFmtId="0" fontId="5" fillId="15" borderId="0" xfId="1" applyFill="1" applyAlignment="1" applyProtection="1"/>
    <xf numFmtId="0" fontId="13" fillId="15" borderId="0" xfId="0" applyFont="1" applyFill="1"/>
    <xf numFmtId="0" fontId="14" fillId="15" borderId="0" xfId="0" applyFont="1" applyFill="1"/>
    <xf numFmtId="0" fontId="15" fillId="15" borderId="0" xfId="0" applyFont="1" applyFill="1"/>
    <xf numFmtId="0" fontId="16" fillId="15" borderId="0" xfId="0" applyFont="1" applyFill="1"/>
    <xf numFmtId="0" fontId="0" fillId="15" borderId="0" xfId="0" applyFill="1" applyBorder="1"/>
    <xf numFmtId="0" fontId="3" fillId="15" borderId="18" xfId="0" applyFont="1" applyFill="1" applyBorder="1"/>
    <xf numFmtId="0" fontId="3" fillId="15" borderId="19" xfId="0" applyFont="1" applyFill="1" applyBorder="1"/>
    <xf numFmtId="0" fontId="0" fillId="15" borderId="20" xfId="0" applyFill="1" applyBorder="1"/>
    <xf numFmtId="0" fontId="3" fillId="15" borderId="35" xfId="0" applyFont="1" applyFill="1" applyBorder="1"/>
    <xf numFmtId="0" fontId="3" fillId="15" borderId="0" xfId="0" applyFont="1" applyFill="1" applyBorder="1"/>
    <xf numFmtId="0" fontId="0" fillId="15" borderId="36" xfId="0" applyFill="1" applyBorder="1"/>
    <xf numFmtId="0" fontId="1" fillId="15" borderId="0" xfId="0" applyFont="1" applyFill="1" applyBorder="1" applyAlignment="1"/>
    <xf numFmtId="0" fontId="17" fillId="15" borderId="18" xfId="0" applyFont="1" applyFill="1" applyBorder="1"/>
    <xf numFmtId="0" fontId="17" fillId="15" borderId="19" xfId="0" applyFont="1" applyFill="1" applyBorder="1"/>
    <xf numFmtId="0" fontId="17" fillId="15" borderId="20" xfId="0" applyFont="1" applyFill="1" applyBorder="1"/>
    <xf numFmtId="0" fontId="17" fillId="15" borderId="35" xfId="0" applyFont="1" applyFill="1" applyBorder="1"/>
    <xf numFmtId="0" fontId="17" fillId="15" borderId="0" xfId="0" applyFont="1" applyFill="1" applyBorder="1"/>
    <xf numFmtId="0" fontId="17" fillId="15" borderId="36" xfId="0" applyFont="1" applyFill="1" applyBorder="1"/>
    <xf numFmtId="0" fontId="17" fillId="15" borderId="21" xfId="0" applyFont="1" applyFill="1" applyBorder="1"/>
    <xf numFmtId="0" fontId="17" fillId="15" borderId="22" xfId="0" applyFont="1" applyFill="1" applyBorder="1"/>
    <xf numFmtId="0" fontId="17" fillId="15" borderId="23" xfId="0" applyFont="1" applyFill="1" applyBorder="1"/>
    <xf numFmtId="0" fontId="3" fillId="15" borderId="21" xfId="0" applyFont="1" applyFill="1" applyBorder="1"/>
    <xf numFmtId="0" fontId="3" fillId="15" borderId="22" xfId="0" applyFont="1" applyFill="1" applyBorder="1"/>
    <xf numFmtId="0" fontId="16" fillId="15" borderId="23" xfId="0" applyFont="1" applyFill="1" applyBorder="1"/>
    <xf numFmtId="0" fontId="24" fillId="15" borderId="0" xfId="0" applyFont="1" applyFill="1"/>
    <xf numFmtId="0" fontId="2" fillId="15" borderId="0" xfId="0" applyFont="1" applyFill="1"/>
    <xf numFmtId="0" fontId="3" fillId="15" borderId="14" xfId="0" applyFont="1" applyFill="1" applyBorder="1"/>
    <xf numFmtId="0" fontId="3" fillId="15" borderId="15" xfId="0" applyFont="1" applyFill="1" applyBorder="1"/>
    <xf numFmtId="0" fontId="3" fillId="15" borderId="16" xfId="0" applyFont="1" applyFill="1" applyBorder="1"/>
    <xf numFmtId="0" fontId="4" fillId="15" borderId="0" xfId="0" applyFont="1" applyFill="1"/>
    <xf numFmtId="165" fontId="18" fillId="16" borderId="1" xfId="0" applyNumberFormat="1" applyFont="1" applyFill="1" applyBorder="1" applyProtection="1">
      <protection locked="0"/>
    </xf>
    <xf numFmtId="165" fontId="19" fillId="10" borderId="5" xfId="0" applyNumberFormat="1" applyFont="1" applyFill="1" applyBorder="1" applyAlignment="1">
      <alignment vertical="center"/>
    </xf>
    <xf numFmtId="165" fontId="19" fillId="10" borderId="7" xfId="0" applyNumberFormat="1" applyFont="1" applyFill="1" applyBorder="1" applyAlignment="1">
      <alignment vertical="center"/>
    </xf>
    <xf numFmtId="165" fontId="19" fillId="10" borderId="10" xfId="0" applyNumberFormat="1" applyFont="1" applyFill="1" applyBorder="1" applyAlignment="1">
      <alignment vertical="center"/>
    </xf>
    <xf numFmtId="0" fontId="19" fillId="10" borderId="5" xfId="0" applyFont="1" applyFill="1" applyBorder="1"/>
    <xf numFmtId="0" fontId="19" fillId="10" borderId="7" xfId="0" applyFont="1" applyFill="1" applyBorder="1"/>
    <xf numFmtId="0" fontId="19" fillId="10" borderId="10" xfId="0" applyFont="1" applyFill="1" applyBorder="1"/>
    <xf numFmtId="0" fontId="19" fillId="2" borderId="5" xfId="0" applyFont="1" applyFill="1" applyBorder="1"/>
    <xf numFmtId="0" fontId="19" fillId="2" borderId="7" xfId="0" applyFont="1" applyFill="1" applyBorder="1"/>
    <xf numFmtId="0" fontId="19" fillId="2" borderId="10" xfId="0" applyFont="1" applyFill="1" applyBorder="1"/>
    <xf numFmtId="0" fontId="26" fillId="5" borderId="1" xfId="0" applyFont="1" applyFill="1" applyBorder="1"/>
    <xf numFmtId="0" fontId="28" fillId="15" borderId="1" xfId="0" applyFont="1" applyFill="1" applyBorder="1"/>
    <xf numFmtId="0" fontId="3" fillId="15" borderId="1" xfId="0" applyFont="1" applyFill="1" applyBorder="1"/>
    <xf numFmtId="0" fontId="2" fillId="17" borderId="0" xfId="0" applyFont="1" applyFill="1"/>
    <xf numFmtId="0" fontId="29" fillId="17" borderId="0" xfId="0" applyFont="1" applyFill="1"/>
    <xf numFmtId="0" fontId="30" fillId="17" borderId="0" xfId="0" applyFont="1" applyFill="1" applyBorder="1"/>
    <xf numFmtId="0" fontId="31" fillId="17" borderId="30" xfId="0" applyFont="1" applyFill="1" applyBorder="1"/>
    <xf numFmtId="0" fontId="30" fillId="17" borderId="30" xfId="0" applyFont="1" applyFill="1" applyBorder="1"/>
    <xf numFmtId="0" fontId="3" fillId="15" borderId="20" xfId="0" applyFont="1" applyFill="1" applyBorder="1"/>
    <xf numFmtId="0" fontId="3" fillId="15" borderId="36" xfId="0" applyFont="1" applyFill="1" applyBorder="1"/>
    <xf numFmtId="165" fontId="32" fillId="4" borderId="1" xfId="0" applyNumberFormat="1" applyFont="1" applyFill="1" applyBorder="1" applyAlignment="1">
      <alignment vertical="center"/>
    </xf>
    <xf numFmtId="165" fontId="32" fillId="4" borderId="39" xfId="0" applyNumberFormat="1" applyFont="1" applyFill="1" applyBorder="1" applyAlignment="1">
      <alignment vertical="center"/>
    </xf>
    <xf numFmtId="0" fontId="0" fillId="8" borderId="45" xfId="0" applyFill="1" applyBorder="1"/>
    <xf numFmtId="0" fontId="0" fillId="6" borderId="48" xfId="0" applyFill="1" applyBorder="1"/>
    <xf numFmtId="0" fontId="0" fillId="7" borderId="48" xfId="0" applyFill="1" applyBorder="1"/>
    <xf numFmtId="0" fontId="0" fillId="5" borderId="48" xfId="0" applyFill="1" applyBorder="1"/>
    <xf numFmtId="0" fontId="0" fillId="2" borderId="50" xfId="0" applyFill="1" applyBorder="1"/>
    <xf numFmtId="165" fontId="32" fillId="4" borderId="54" xfId="0" applyNumberFormat="1" applyFont="1" applyFill="1" applyBorder="1" applyAlignment="1">
      <alignment vertical="center"/>
    </xf>
    <xf numFmtId="165" fontId="32" fillId="4" borderId="55" xfId="0" applyNumberFormat="1" applyFont="1" applyFill="1" applyBorder="1" applyAlignment="1">
      <alignment vertical="center"/>
    </xf>
    <xf numFmtId="165" fontId="32" fillId="4" borderId="58" xfId="0" applyNumberFormat="1" applyFont="1" applyFill="1" applyBorder="1" applyAlignment="1">
      <alignment vertical="center"/>
    </xf>
    <xf numFmtId="165" fontId="32" fillId="4" borderId="38" xfId="0" applyNumberFormat="1" applyFont="1" applyFill="1" applyBorder="1" applyAlignment="1">
      <alignment vertical="center"/>
    </xf>
    <xf numFmtId="165" fontId="36" fillId="14" borderId="39" xfId="0" applyNumberFormat="1" applyFont="1" applyFill="1" applyBorder="1" applyAlignment="1" applyProtection="1">
      <alignment vertical="center"/>
      <protection locked="0"/>
    </xf>
    <xf numFmtId="165" fontId="35" fillId="14" borderId="60" xfId="0" applyNumberFormat="1" applyFont="1" applyFill="1" applyBorder="1" applyAlignment="1" applyProtection="1">
      <alignment vertical="center"/>
      <protection locked="0"/>
    </xf>
    <xf numFmtId="165" fontId="35" fillId="14" borderId="61" xfId="0" applyNumberFormat="1" applyFont="1" applyFill="1" applyBorder="1" applyAlignment="1" applyProtection="1">
      <alignment vertical="center"/>
      <protection locked="0"/>
    </xf>
    <xf numFmtId="165" fontId="35" fillId="14" borderId="62" xfId="0" applyNumberFormat="1" applyFont="1" applyFill="1" applyBorder="1" applyAlignment="1" applyProtection="1">
      <alignment vertical="center"/>
      <protection locked="0"/>
    </xf>
    <xf numFmtId="165" fontId="36" fillId="14" borderId="54" xfId="0" applyNumberFormat="1" applyFont="1" applyFill="1" applyBorder="1" applyAlignment="1" applyProtection="1">
      <alignment vertical="center"/>
      <protection locked="0"/>
    </xf>
    <xf numFmtId="165" fontId="37" fillId="18" borderId="40" xfId="0" applyNumberFormat="1" applyFont="1" applyFill="1" applyBorder="1" applyAlignment="1" applyProtection="1">
      <alignment vertical="center"/>
      <protection locked="0"/>
    </xf>
    <xf numFmtId="165" fontId="37" fillId="18" borderId="59" xfId="0" applyNumberFormat="1" applyFont="1" applyFill="1" applyBorder="1" applyAlignment="1" applyProtection="1">
      <alignment vertical="center"/>
      <protection locked="0"/>
    </xf>
    <xf numFmtId="165" fontId="37" fillId="18" borderId="41" xfId="0" applyNumberFormat="1" applyFont="1" applyFill="1" applyBorder="1" applyAlignment="1" applyProtection="1">
      <alignment vertical="center"/>
      <protection locked="0"/>
    </xf>
    <xf numFmtId="0" fontId="3" fillId="15" borderId="0" xfId="0" applyFont="1" applyFill="1"/>
    <xf numFmtId="0" fontId="40" fillId="15" borderId="0" xfId="0" applyFont="1" applyFill="1"/>
    <xf numFmtId="0" fontId="33" fillId="13" borderId="48" xfId="0" applyFont="1" applyFill="1" applyBorder="1" applyAlignment="1">
      <alignment horizontal="center"/>
    </xf>
    <xf numFmtId="0" fontId="33" fillId="13" borderId="49" xfId="0" applyFont="1" applyFill="1" applyBorder="1" applyAlignment="1">
      <alignment horizontal="center"/>
    </xf>
    <xf numFmtId="0" fontId="33" fillId="13" borderId="50" xfId="0" applyFont="1" applyFill="1" applyBorder="1" applyAlignment="1">
      <alignment horizontal="center"/>
    </xf>
    <xf numFmtId="0" fontId="33" fillId="13" borderId="52" xfId="0" applyFont="1" applyFill="1" applyBorder="1" applyAlignment="1">
      <alignment horizontal="center"/>
    </xf>
    <xf numFmtId="0" fontId="34" fillId="15" borderId="42" xfId="0" applyFont="1" applyFill="1" applyBorder="1" applyAlignment="1">
      <alignment horizontal="center"/>
    </xf>
    <xf numFmtId="0" fontId="34" fillId="15" borderId="43" xfId="0" applyFont="1" applyFill="1" applyBorder="1" applyAlignment="1">
      <alignment horizontal="center"/>
    </xf>
    <xf numFmtId="0" fontId="25" fillId="15" borderId="37" xfId="0" applyFont="1" applyFill="1" applyBorder="1" applyAlignment="1">
      <alignment horizontal="center"/>
    </xf>
    <xf numFmtId="0" fontId="38" fillId="7" borderId="40" xfId="0" applyFont="1" applyFill="1" applyBorder="1" applyAlignment="1">
      <alignment horizontal="center"/>
    </xf>
    <xf numFmtId="0" fontId="38" fillId="7" borderId="59" xfId="0" applyFont="1" applyFill="1" applyBorder="1" applyAlignment="1">
      <alignment horizontal="center"/>
    </xf>
    <xf numFmtId="0" fontId="38" fillId="7" borderId="41" xfId="0" applyFont="1" applyFill="1" applyBorder="1" applyAlignment="1">
      <alignment horizontal="center"/>
    </xf>
    <xf numFmtId="0" fontId="2" fillId="15" borderId="0" xfId="0" applyFont="1" applyFill="1" applyAlignment="1">
      <alignment horizontal="center"/>
    </xf>
    <xf numFmtId="0" fontId="33" fillId="13" borderId="45" xfId="0" applyFont="1" applyFill="1" applyBorder="1" applyAlignment="1">
      <alignment horizontal="center"/>
    </xf>
    <xf numFmtId="0" fontId="33" fillId="13" borderId="47" xfId="0" applyFont="1" applyFill="1" applyBorder="1" applyAlignment="1">
      <alignment horizontal="center"/>
    </xf>
    <xf numFmtId="0" fontId="2" fillId="15" borderId="42" xfId="0" applyFont="1" applyFill="1" applyBorder="1" applyAlignment="1">
      <alignment horizontal="center"/>
    </xf>
    <xf numFmtId="0" fontId="2" fillId="15" borderId="44" xfId="0" applyFont="1" applyFill="1" applyBorder="1" applyAlignment="1">
      <alignment horizontal="center"/>
    </xf>
    <xf numFmtId="0" fontId="2" fillId="15" borderId="43" xfId="0" applyFont="1" applyFill="1" applyBorder="1" applyAlignment="1">
      <alignment horizontal="center"/>
    </xf>
    <xf numFmtId="0" fontId="37" fillId="5" borderId="40" xfId="0" applyFont="1" applyFill="1" applyBorder="1" applyAlignment="1">
      <alignment horizontal="center"/>
    </xf>
    <xf numFmtId="0" fontId="37" fillId="5" borderId="59" xfId="0" applyFont="1" applyFill="1" applyBorder="1" applyAlignment="1">
      <alignment horizontal="center"/>
    </xf>
    <xf numFmtId="0" fontId="37" fillId="5" borderId="41" xfId="0" applyFont="1" applyFill="1" applyBorder="1" applyAlignment="1">
      <alignment horizontal="center"/>
    </xf>
    <xf numFmtId="0" fontId="39" fillId="5" borderId="40" xfId="0" applyFont="1" applyFill="1" applyBorder="1" applyAlignment="1">
      <alignment horizontal="center"/>
    </xf>
    <xf numFmtId="0" fontId="39" fillId="5" borderId="59" xfId="0" applyFont="1" applyFill="1" applyBorder="1" applyAlignment="1">
      <alignment horizontal="center"/>
    </xf>
    <xf numFmtId="0" fontId="39" fillId="5" borderId="41" xfId="0" applyFont="1" applyFill="1" applyBorder="1" applyAlignment="1">
      <alignment horizontal="center"/>
    </xf>
    <xf numFmtId="0" fontId="0" fillId="3" borderId="56" xfId="0" applyFill="1" applyBorder="1" applyAlignment="1">
      <alignment horizontal="center"/>
    </xf>
    <xf numFmtId="0" fontId="0" fillId="3" borderId="57" xfId="0" applyFill="1" applyBorder="1" applyAlignment="1">
      <alignment horizontal="center"/>
    </xf>
    <xf numFmtId="0" fontId="0" fillId="3" borderId="48" xfId="0" applyFill="1" applyBorder="1" applyAlignment="1">
      <alignment horizontal="center"/>
    </xf>
    <xf numFmtId="0" fontId="0" fillId="3" borderId="49" xfId="0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164" fontId="0" fillId="15" borderId="1" xfId="0" applyNumberFormat="1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164" fontId="0" fillId="15" borderId="1" xfId="0" applyNumberFormat="1" applyFill="1" applyBorder="1" applyAlignment="1" applyProtection="1">
      <alignment horizontal="center"/>
      <protection locked="0"/>
    </xf>
    <xf numFmtId="0" fontId="0" fillId="8" borderId="46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49" xfId="0" applyFill="1" applyBorder="1" applyAlignment="1">
      <alignment horizontal="center"/>
    </xf>
    <xf numFmtId="0" fontId="0" fillId="3" borderId="50" xfId="0" applyFill="1" applyBorder="1" applyAlignment="1">
      <alignment horizontal="center"/>
    </xf>
    <xf numFmtId="0" fontId="0" fillId="3" borderId="52" xfId="0" applyFill="1" applyBorder="1" applyAlignment="1">
      <alignment horizontal="center"/>
    </xf>
    <xf numFmtId="0" fontId="2" fillId="15" borderId="53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49" xfId="0" applyFill="1" applyBorder="1" applyAlignment="1">
      <alignment horizontal="center"/>
    </xf>
    <xf numFmtId="0" fontId="0" fillId="2" borderId="51" xfId="0" applyFill="1" applyBorder="1" applyAlignment="1">
      <alignment horizontal="center"/>
    </xf>
    <xf numFmtId="0" fontId="0" fillId="2" borderId="52" xfId="0" applyFill="1" applyBorder="1" applyAlignment="1">
      <alignment horizontal="center"/>
    </xf>
    <xf numFmtId="0" fontId="21" fillId="15" borderId="0" xfId="0" applyFont="1" applyFill="1" applyBorder="1" applyAlignment="1">
      <alignment horizontal="center"/>
    </xf>
    <xf numFmtId="0" fontId="21" fillId="15" borderId="17" xfId="0" applyFont="1" applyFill="1" applyBorder="1" applyAlignment="1">
      <alignment horizontal="center"/>
    </xf>
    <xf numFmtId="0" fontId="22" fillId="13" borderId="24" xfId="0" applyFont="1" applyFill="1" applyBorder="1" applyAlignment="1">
      <alignment horizontal="center"/>
    </xf>
    <xf numFmtId="0" fontId="22" fillId="13" borderId="25" xfId="0" applyFont="1" applyFill="1" applyBorder="1" applyAlignment="1">
      <alignment horizontal="center"/>
    </xf>
    <xf numFmtId="0" fontId="22" fillId="13" borderId="26" xfId="0" applyFont="1" applyFill="1" applyBorder="1" applyAlignment="1">
      <alignment horizontal="center"/>
    </xf>
    <xf numFmtId="0" fontId="22" fillId="13" borderId="27" xfId="0" applyFont="1" applyFill="1" applyBorder="1" applyAlignment="1">
      <alignment horizontal="center"/>
    </xf>
    <xf numFmtId="0" fontId="22" fillId="13" borderId="28" xfId="0" applyFont="1" applyFill="1" applyBorder="1" applyAlignment="1">
      <alignment horizontal="center"/>
    </xf>
    <xf numFmtId="0" fontId="22" fillId="13" borderId="29" xfId="0" applyFont="1" applyFill="1" applyBorder="1" applyAlignment="1">
      <alignment horizontal="center"/>
    </xf>
    <xf numFmtId="0" fontId="20" fillId="15" borderId="11" xfId="0" applyFont="1" applyFill="1" applyBorder="1" applyAlignment="1">
      <alignment horizontal="center"/>
    </xf>
    <xf numFmtId="0" fontId="20" fillId="15" borderId="12" xfId="0" applyFont="1" applyFill="1" applyBorder="1" applyAlignment="1">
      <alignment horizontal="center"/>
    </xf>
  </cellXfs>
  <cellStyles count="2">
    <cellStyle name="Hiperlink" xfId="1" builtinId="8"/>
    <cellStyle name="Normal" xfId="0" builtinId="0"/>
  </cellStyles>
  <dxfs count="10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lor rgb="FFFFFF0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99CCFF"/>
        </patternFill>
      </fill>
    </dxf>
    <dxf>
      <fill>
        <patternFill>
          <bgColor rgb="FF00CC99"/>
        </patternFill>
      </fill>
    </dxf>
    <dxf>
      <fill>
        <patternFill>
          <bgColor rgb="FF66FF33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FFFF"/>
      <color rgb="FF33CCFF"/>
      <color rgb="FF99CCFF"/>
      <color rgb="FFFF6600"/>
      <color rgb="FF66FF33"/>
      <color rgb="FFFFFF00"/>
      <color rgb="FFFFFF99"/>
      <color rgb="FF00CC99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bit.ly/LoteriaSoft" TargetMode="External"/><Relationship Id="rId13" Type="http://schemas.openxmlformats.org/officeDocument/2006/relationships/image" Target="../media/image7.jpg"/><Relationship Id="rId3" Type="http://schemas.openxmlformats.org/officeDocument/2006/relationships/hyperlink" Target="https://www.youtube.com/channel/UC5QtZnPkMzWpLdO5gGveMng?view_as=subscriber" TargetMode="External"/><Relationship Id="rId7" Type="http://schemas.openxmlformats.org/officeDocument/2006/relationships/image" Target="../media/image4.png"/><Relationship Id="rId12" Type="http://schemas.openxmlformats.org/officeDocument/2006/relationships/hyperlink" Target="http://bit.ly/Fechamento_Lotof&#225;cil_da_Nasa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dicaseloterias.com/Fechamento-Lotof&#225;cil-Filtrada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jpg"/><Relationship Id="rId5" Type="http://schemas.openxmlformats.org/officeDocument/2006/relationships/hyperlink" Target="https://dicaseloterias.com/DiadeSorteOnline" TargetMode="External"/><Relationship Id="rId15" Type="http://schemas.openxmlformats.org/officeDocument/2006/relationships/image" Target="../media/image9.JPG"/><Relationship Id="rId10" Type="http://schemas.openxmlformats.org/officeDocument/2006/relationships/hyperlink" Target="https://dicaseloterias.com/FechamentoLotomaniaOuro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Relationship Id="rId1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produto.mercadolivre.com.br/MLB-1086726923-planilha-para-ganhar-na-seninha-ou-quininha-brinde-gratis-_JM?quantity=1" TargetMode="External"/><Relationship Id="rId2" Type="http://schemas.openxmlformats.org/officeDocument/2006/relationships/image" Target="../media/image10.png"/><Relationship Id="rId1" Type="http://schemas.openxmlformats.org/officeDocument/2006/relationships/hyperlink" Target="http://www1.caixa.gov.br/loterias/loterias/lotofacil/lotofacil_resultado.asp" TargetMode="External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190500</xdr:colOff>
      <xdr:row>43</xdr:row>
      <xdr:rowOff>85725</xdr:rowOff>
    </xdr:from>
    <xdr:to>
      <xdr:col>33</xdr:col>
      <xdr:colOff>257175</xdr:colOff>
      <xdr:row>58</xdr:row>
      <xdr:rowOff>138204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62675" y="9953625"/>
          <a:ext cx="4467225" cy="2909979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247650</xdr:colOff>
      <xdr:row>2</xdr:row>
      <xdr:rowOff>93293</xdr:rowOff>
    </xdr:from>
    <xdr:to>
      <xdr:col>15</xdr:col>
      <xdr:colOff>228600</xdr:colOff>
      <xdr:row>6</xdr:row>
      <xdr:rowOff>47624</xdr:rowOff>
    </xdr:to>
    <xdr:pic>
      <xdr:nvPicPr>
        <xdr:cNvPr id="2" name="Imagem 1">
          <a:hlinkClick xmlns:r="http://schemas.openxmlformats.org/officeDocument/2006/relationships" r:id="rId3" tooltip="INSCREVA SE NO CANAL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474293"/>
          <a:ext cx="1552575" cy="1306881"/>
        </a:xfrm>
        <a:prstGeom prst="rect">
          <a:avLst/>
        </a:prstGeom>
      </xdr:spPr>
    </xdr:pic>
    <xdr:clientData/>
  </xdr:twoCellAnchor>
  <xdr:twoCellAnchor editAs="oneCell">
    <xdr:from>
      <xdr:col>38</xdr:col>
      <xdr:colOff>104776</xdr:colOff>
      <xdr:row>24</xdr:row>
      <xdr:rowOff>47625</xdr:rowOff>
    </xdr:from>
    <xdr:to>
      <xdr:col>54</xdr:col>
      <xdr:colOff>2</xdr:colOff>
      <xdr:row>41</xdr:row>
      <xdr:rowOff>114300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9126" y="5572125"/>
          <a:ext cx="3781426" cy="4029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9</xdr:row>
      <xdr:rowOff>49284</xdr:rowOff>
    </xdr:from>
    <xdr:to>
      <xdr:col>15</xdr:col>
      <xdr:colOff>19050</xdr:colOff>
      <xdr:row>21</xdr:row>
      <xdr:rowOff>28573</xdr:rowOff>
    </xdr:to>
    <xdr:pic>
      <xdr:nvPicPr>
        <xdr:cNvPr id="5" name="Imagem 4">
          <a:hlinkClick xmlns:r="http://schemas.openxmlformats.org/officeDocument/2006/relationships" r:id="rId1" tooltip="Chega de tentar acertar os 15 pontos. Agora o seu único objetivo é errar 5 dezenas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354334"/>
          <a:ext cx="4476750" cy="2627239"/>
        </a:xfrm>
        <a:prstGeom prst="rect">
          <a:avLst/>
        </a:prstGeom>
      </xdr:spPr>
    </xdr:pic>
    <xdr:clientData/>
  </xdr:twoCellAnchor>
  <xdr:twoCellAnchor editAs="oneCell">
    <xdr:from>
      <xdr:col>40</xdr:col>
      <xdr:colOff>63188</xdr:colOff>
      <xdr:row>5</xdr:row>
      <xdr:rowOff>119428</xdr:rowOff>
    </xdr:from>
    <xdr:to>
      <xdr:col>59</xdr:col>
      <xdr:colOff>104775</xdr:colOff>
      <xdr:row>21</xdr:row>
      <xdr:rowOff>171450</xdr:rowOff>
    </xdr:to>
    <xdr:pic>
      <xdr:nvPicPr>
        <xdr:cNvPr id="6" name="Imagem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40938" y="1662478"/>
          <a:ext cx="4966012" cy="3461972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104775</xdr:colOff>
      <xdr:row>85</xdr:row>
      <xdr:rowOff>133415</xdr:rowOff>
    </xdr:from>
    <xdr:to>
      <xdr:col>37</xdr:col>
      <xdr:colOff>170035</xdr:colOff>
      <xdr:row>105</xdr:row>
      <xdr:rowOff>10605</xdr:rowOff>
    </xdr:to>
    <xdr:pic>
      <xdr:nvPicPr>
        <xdr:cNvPr id="7" name="Imagem 6">
          <a:hlinkClick xmlns:r="http://schemas.openxmlformats.org/officeDocument/2006/relationships" r:id="rId10" tooltip="Você Literalmente EXPLODE A BANCA DA LOTOMANIA NO BRASIL!!! 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18002315"/>
          <a:ext cx="6351760" cy="368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43</xdr:row>
      <xdr:rowOff>85426</xdr:rowOff>
    </xdr:from>
    <xdr:to>
      <xdr:col>17</xdr:col>
      <xdr:colOff>0</xdr:colOff>
      <xdr:row>58</xdr:row>
      <xdr:rowOff>142576</xdr:rowOff>
    </xdr:to>
    <xdr:pic>
      <xdr:nvPicPr>
        <xdr:cNvPr id="8" name="Imagem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1925" y="9953326"/>
          <a:ext cx="5181600" cy="2914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</xdr:rowOff>
    </xdr:from>
    <xdr:to>
      <xdr:col>12</xdr:col>
      <xdr:colOff>305787</xdr:colOff>
      <xdr:row>105</xdr:row>
      <xdr:rowOff>133351</xdr:rowOff>
    </xdr:to>
    <xdr:pic>
      <xdr:nvPicPr>
        <xdr:cNvPr id="9" name="Imagem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06901"/>
          <a:ext cx="4077687" cy="4705350"/>
        </a:xfrm>
        <a:prstGeom prst="rect">
          <a:avLst/>
        </a:prstGeom>
      </xdr:spPr>
    </xdr:pic>
    <xdr:clientData/>
  </xdr:twoCellAnchor>
  <xdr:twoCellAnchor editAs="oneCell">
    <xdr:from>
      <xdr:col>35</xdr:col>
      <xdr:colOff>160306</xdr:colOff>
      <xdr:row>42</xdr:row>
      <xdr:rowOff>172536</xdr:rowOff>
    </xdr:from>
    <xdr:to>
      <xdr:col>59</xdr:col>
      <xdr:colOff>190499</xdr:colOff>
      <xdr:row>77</xdr:row>
      <xdr:rowOff>28575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AD09CCD4-409F-4193-A7F4-DACC1618C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161681" y="9849936"/>
          <a:ext cx="6430993" cy="6523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85725</xdr:colOff>
      <xdr:row>10</xdr:row>
      <xdr:rowOff>28575</xdr:rowOff>
    </xdr:from>
    <xdr:to>
      <xdr:col>27</xdr:col>
      <xdr:colOff>152400</xdr:colOff>
      <xdr:row>10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6562725" y="2000250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66675</xdr:colOff>
      <xdr:row>11</xdr:row>
      <xdr:rowOff>57150</xdr:rowOff>
    </xdr:from>
    <xdr:to>
      <xdr:col>27</xdr:col>
      <xdr:colOff>133350</xdr:colOff>
      <xdr:row>11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5324475" y="2228850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66675</xdr:colOff>
      <xdr:row>12</xdr:row>
      <xdr:rowOff>57150</xdr:rowOff>
    </xdr:from>
    <xdr:to>
      <xdr:col>27</xdr:col>
      <xdr:colOff>133350</xdr:colOff>
      <xdr:row>12</xdr:row>
      <xdr:rowOff>133350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5324475" y="2419350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66675</xdr:colOff>
      <xdr:row>13</xdr:row>
      <xdr:rowOff>57150</xdr:rowOff>
    </xdr:from>
    <xdr:to>
      <xdr:col>27</xdr:col>
      <xdr:colOff>133350</xdr:colOff>
      <xdr:row>13</xdr:row>
      <xdr:rowOff>133350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5324475" y="2609850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66675</xdr:colOff>
      <xdr:row>14</xdr:row>
      <xdr:rowOff>57150</xdr:rowOff>
    </xdr:from>
    <xdr:to>
      <xdr:col>27</xdr:col>
      <xdr:colOff>133350</xdr:colOff>
      <xdr:row>14</xdr:row>
      <xdr:rowOff>133350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5324475" y="2800350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66675</xdr:colOff>
      <xdr:row>15</xdr:row>
      <xdr:rowOff>57150</xdr:rowOff>
    </xdr:from>
    <xdr:to>
      <xdr:col>27</xdr:col>
      <xdr:colOff>133350</xdr:colOff>
      <xdr:row>15</xdr:row>
      <xdr:rowOff>133350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5324475" y="300037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66675</xdr:colOff>
      <xdr:row>16</xdr:row>
      <xdr:rowOff>57150</xdr:rowOff>
    </xdr:from>
    <xdr:to>
      <xdr:col>27</xdr:col>
      <xdr:colOff>133350</xdr:colOff>
      <xdr:row>16</xdr:row>
      <xdr:rowOff>133350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5324475" y="319087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66675</xdr:colOff>
      <xdr:row>17</xdr:row>
      <xdr:rowOff>57150</xdr:rowOff>
    </xdr:from>
    <xdr:to>
      <xdr:col>27</xdr:col>
      <xdr:colOff>133350</xdr:colOff>
      <xdr:row>17</xdr:row>
      <xdr:rowOff>133350</xdr:rowOff>
    </xdr:to>
    <xdr:sp macro="" textlink="">
      <xdr:nvSpPr>
        <xdr:cNvPr id="9" name="AutoShap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5324475" y="338137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66675</xdr:colOff>
      <xdr:row>18</xdr:row>
      <xdr:rowOff>57150</xdr:rowOff>
    </xdr:from>
    <xdr:to>
      <xdr:col>27</xdr:col>
      <xdr:colOff>133350</xdr:colOff>
      <xdr:row>18</xdr:row>
      <xdr:rowOff>133350</xdr:rowOff>
    </xdr:to>
    <xdr:sp macro="" textlink="">
      <xdr:nvSpPr>
        <xdr:cNvPr id="10" name="AutoShap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5324475" y="357187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66675</xdr:colOff>
      <xdr:row>19</xdr:row>
      <xdr:rowOff>57150</xdr:rowOff>
    </xdr:from>
    <xdr:to>
      <xdr:col>27</xdr:col>
      <xdr:colOff>133350</xdr:colOff>
      <xdr:row>19</xdr:row>
      <xdr:rowOff>133350</xdr:rowOff>
    </xdr:to>
    <xdr:sp macro="" textlink="">
      <xdr:nvSpPr>
        <xdr:cNvPr id="11" name="AutoShap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5324475" y="376237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34</xdr:col>
      <xdr:colOff>66675</xdr:colOff>
      <xdr:row>10</xdr:row>
      <xdr:rowOff>57150</xdr:rowOff>
    </xdr:from>
    <xdr:to>
      <xdr:col>35</xdr:col>
      <xdr:colOff>133350</xdr:colOff>
      <xdr:row>10</xdr:row>
      <xdr:rowOff>133350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8296275" y="202882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34</xdr:col>
      <xdr:colOff>66675</xdr:colOff>
      <xdr:row>11</xdr:row>
      <xdr:rowOff>57150</xdr:rowOff>
    </xdr:from>
    <xdr:to>
      <xdr:col>35</xdr:col>
      <xdr:colOff>133350</xdr:colOff>
      <xdr:row>11</xdr:row>
      <xdr:rowOff>133350</xdr:rowOff>
    </xdr:to>
    <xdr:sp macro="" textlink="">
      <xdr:nvSpPr>
        <xdr:cNvPr id="13" name="AutoShap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7077075" y="2228850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34</xdr:col>
      <xdr:colOff>66675</xdr:colOff>
      <xdr:row>12</xdr:row>
      <xdr:rowOff>57150</xdr:rowOff>
    </xdr:from>
    <xdr:to>
      <xdr:col>35</xdr:col>
      <xdr:colOff>133350</xdr:colOff>
      <xdr:row>12</xdr:row>
      <xdr:rowOff>133350</xdr:rowOff>
    </xdr:to>
    <xdr:sp macro="" textlink="">
      <xdr:nvSpPr>
        <xdr:cNvPr id="14" name="AutoShap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7077075" y="2419350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34</xdr:col>
      <xdr:colOff>66675</xdr:colOff>
      <xdr:row>13</xdr:row>
      <xdr:rowOff>57150</xdr:rowOff>
    </xdr:from>
    <xdr:to>
      <xdr:col>35</xdr:col>
      <xdr:colOff>133350</xdr:colOff>
      <xdr:row>13</xdr:row>
      <xdr:rowOff>133350</xdr:rowOff>
    </xdr:to>
    <xdr:sp macro="" textlink="">
      <xdr:nvSpPr>
        <xdr:cNvPr id="15" name="AutoShap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7077075" y="2609850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34</xdr:col>
      <xdr:colOff>66675</xdr:colOff>
      <xdr:row>14</xdr:row>
      <xdr:rowOff>57150</xdr:rowOff>
    </xdr:from>
    <xdr:to>
      <xdr:col>35</xdr:col>
      <xdr:colOff>133350</xdr:colOff>
      <xdr:row>14</xdr:row>
      <xdr:rowOff>133350</xdr:rowOff>
    </xdr:to>
    <xdr:sp macro="" textlink="">
      <xdr:nvSpPr>
        <xdr:cNvPr id="16" name="AutoShap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7077075" y="2800350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34</xdr:col>
      <xdr:colOff>85725</xdr:colOff>
      <xdr:row>15</xdr:row>
      <xdr:rowOff>66675</xdr:rowOff>
    </xdr:from>
    <xdr:to>
      <xdr:col>35</xdr:col>
      <xdr:colOff>152400</xdr:colOff>
      <xdr:row>15</xdr:row>
      <xdr:rowOff>142875</xdr:rowOff>
    </xdr:to>
    <xdr:sp macro="" textlink="">
      <xdr:nvSpPr>
        <xdr:cNvPr id="17" name="AutoShap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8315325" y="300037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34</xdr:col>
      <xdr:colOff>66675</xdr:colOff>
      <xdr:row>16</xdr:row>
      <xdr:rowOff>57150</xdr:rowOff>
    </xdr:from>
    <xdr:to>
      <xdr:col>35</xdr:col>
      <xdr:colOff>133350</xdr:colOff>
      <xdr:row>16</xdr:row>
      <xdr:rowOff>133350</xdr:rowOff>
    </xdr:to>
    <xdr:sp macro="" textlink="">
      <xdr:nvSpPr>
        <xdr:cNvPr id="18" name="AutoShap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7077075" y="319087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34</xdr:col>
      <xdr:colOff>66675</xdr:colOff>
      <xdr:row>17</xdr:row>
      <xdr:rowOff>57150</xdr:rowOff>
    </xdr:from>
    <xdr:to>
      <xdr:col>35</xdr:col>
      <xdr:colOff>133350</xdr:colOff>
      <xdr:row>17</xdr:row>
      <xdr:rowOff>133350</xdr:rowOff>
    </xdr:to>
    <xdr:sp macro="" textlink="">
      <xdr:nvSpPr>
        <xdr:cNvPr id="19" name="AutoShap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7077075" y="338137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34</xdr:col>
      <xdr:colOff>66675</xdr:colOff>
      <xdr:row>18</xdr:row>
      <xdr:rowOff>57150</xdr:rowOff>
    </xdr:from>
    <xdr:to>
      <xdr:col>35</xdr:col>
      <xdr:colOff>133350</xdr:colOff>
      <xdr:row>18</xdr:row>
      <xdr:rowOff>133350</xdr:rowOff>
    </xdr:to>
    <xdr:sp macro="" textlink="">
      <xdr:nvSpPr>
        <xdr:cNvPr id="20" name="AutoShap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7077075" y="357187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34</xdr:col>
      <xdr:colOff>66675</xdr:colOff>
      <xdr:row>19</xdr:row>
      <xdr:rowOff>57150</xdr:rowOff>
    </xdr:from>
    <xdr:to>
      <xdr:col>35</xdr:col>
      <xdr:colOff>133350</xdr:colOff>
      <xdr:row>19</xdr:row>
      <xdr:rowOff>133350</xdr:rowOff>
    </xdr:to>
    <xdr:sp macro="" textlink="">
      <xdr:nvSpPr>
        <xdr:cNvPr id="21" name="AutoShap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7077075" y="3762375"/>
          <a:ext cx="285750" cy="76200"/>
        </a:xfrm>
        <a:prstGeom prst="rightArrow">
          <a:avLst>
            <a:gd name="adj1" fmla="val 50000"/>
            <a:gd name="adj2" fmla="val 81250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42</xdr:col>
      <xdr:colOff>57150</xdr:colOff>
      <xdr:row>10</xdr:row>
      <xdr:rowOff>66675</xdr:rowOff>
    </xdr:from>
    <xdr:to>
      <xdr:col>42</xdr:col>
      <xdr:colOff>133350</xdr:colOff>
      <xdr:row>10</xdr:row>
      <xdr:rowOff>142875</xdr:rowOff>
    </xdr:to>
    <xdr:sp macro="" textlink="">
      <xdr:nvSpPr>
        <xdr:cNvPr id="22" name="AutoShap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8820150" y="2047875"/>
          <a:ext cx="76200" cy="76200"/>
        </a:xfrm>
        <a:prstGeom prst="rightArrow">
          <a:avLst>
            <a:gd name="adj1" fmla="val 50000"/>
            <a:gd name="adj2" fmla="val 25000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42</xdr:col>
      <xdr:colOff>57150</xdr:colOff>
      <xdr:row>11</xdr:row>
      <xdr:rowOff>66675</xdr:rowOff>
    </xdr:from>
    <xdr:to>
      <xdr:col>42</xdr:col>
      <xdr:colOff>133350</xdr:colOff>
      <xdr:row>11</xdr:row>
      <xdr:rowOff>142875</xdr:rowOff>
    </xdr:to>
    <xdr:sp macro="" textlink="">
      <xdr:nvSpPr>
        <xdr:cNvPr id="23" name="AutoShap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8820150" y="2238375"/>
          <a:ext cx="76200" cy="76200"/>
        </a:xfrm>
        <a:prstGeom prst="rightArrow">
          <a:avLst>
            <a:gd name="adj1" fmla="val 50000"/>
            <a:gd name="adj2" fmla="val 25000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42</xdr:col>
      <xdr:colOff>57150</xdr:colOff>
      <xdr:row>12</xdr:row>
      <xdr:rowOff>66675</xdr:rowOff>
    </xdr:from>
    <xdr:to>
      <xdr:col>42</xdr:col>
      <xdr:colOff>133350</xdr:colOff>
      <xdr:row>12</xdr:row>
      <xdr:rowOff>142875</xdr:rowOff>
    </xdr:to>
    <xdr:sp macro="" textlink="">
      <xdr:nvSpPr>
        <xdr:cNvPr id="24" name="AutoShap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8820150" y="2428875"/>
          <a:ext cx="76200" cy="76200"/>
        </a:xfrm>
        <a:prstGeom prst="rightArrow">
          <a:avLst>
            <a:gd name="adj1" fmla="val 50000"/>
            <a:gd name="adj2" fmla="val 25000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42</xdr:col>
      <xdr:colOff>57150</xdr:colOff>
      <xdr:row>13</xdr:row>
      <xdr:rowOff>66675</xdr:rowOff>
    </xdr:from>
    <xdr:to>
      <xdr:col>42</xdr:col>
      <xdr:colOff>133350</xdr:colOff>
      <xdr:row>13</xdr:row>
      <xdr:rowOff>142875</xdr:rowOff>
    </xdr:to>
    <xdr:sp macro="" textlink="">
      <xdr:nvSpPr>
        <xdr:cNvPr id="25" name="AutoShap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8820150" y="2619375"/>
          <a:ext cx="76200" cy="76200"/>
        </a:xfrm>
        <a:prstGeom prst="rightArrow">
          <a:avLst>
            <a:gd name="adj1" fmla="val 50000"/>
            <a:gd name="adj2" fmla="val 25000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42</xdr:col>
      <xdr:colOff>57150</xdr:colOff>
      <xdr:row>14</xdr:row>
      <xdr:rowOff>66675</xdr:rowOff>
    </xdr:from>
    <xdr:to>
      <xdr:col>42</xdr:col>
      <xdr:colOff>133350</xdr:colOff>
      <xdr:row>14</xdr:row>
      <xdr:rowOff>142875</xdr:rowOff>
    </xdr:to>
    <xdr:sp macro="" textlink="">
      <xdr:nvSpPr>
        <xdr:cNvPr id="26" name="AutoShap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8820150" y="2809875"/>
          <a:ext cx="76200" cy="76200"/>
        </a:xfrm>
        <a:prstGeom prst="rightArrow">
          <a:avLst>
            <a:gd name="adj1" fmla="val 50000"/>
            <a:gd name="adj2" fmla="val 25000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33</xdr:col>
      <xdr:colOff>95250</xdr:colOff>
      <xdr:row>2</xdr:row>
      <xdr:rowOff>66675</xdr:rowOff>
    </xdr:from>
    <xdr:to>
      <xdr:col>42</xdr:col>
      <xdr:colOff>166096</xdr:colOff>
      <xdr:row>4</xdr:row>
      <xdr:rowOff>0</xdr:rowOff>
    </xdr:to>
    <xdr:pic>
      <xdr:nvPicPr>
        <xdr:cNvPr id="27" name="Imagem 26" descr="lotofacil1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05775" y="457200"/>
          <a:ext cx="2042521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</xdr:row>
      <xdr:rowOff>142876</xdr:rowOff>
    </xdr:from>
    <xdr:to>
      <xdr:col>10</xdr:col>
      <xdr:colOff>171450</xdr:colOff>
      <xdr:row>40</xdr:row>
      <xdr:rowOff>9526</xdr:rowOff>
    </xdr:to>
    <xdr:pic>
      <xdr:nvPicPr>
        <xdr:cNvPr id="29" name="Imagem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7A01BD-7FF9-408E-95EB-F9186DF9F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05351"/>
          <a:ext cx="3105150" cy="310515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400049</xdr:colOff>
      <xdr:row>0</xdr:row>
      <xdr:rowOff>107211</xdr:rowOff>
    </xdr:from>
    <xdr:to>
      <xdr:col>2</xdr:col>
      <xdr:colOff>28574</xdr:colOff>
      <xdr:row>2</xdr:row>
      <xdr:rowOff>230234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62ED9B78-3691-45B9-B5F1-C7062183E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49" y="107211"/>
          <a:ext cx="847725" cy="7135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DT730"/>
  <sheetViews>
    <sheetView tabSelected="1" workbookViewId="0">
      <selection activeCell="AL19" sqref="AL19"/>
    </sheetView>
  </sheetViews>
  <sheetFormatPr defaultRowHeight="15" x14ac:dyDescent="0.25"/>
  <cols>
    <col min="1" max="39" width="4.7109375" customWidth="1"/>
    <col min="40" max="51" width="3.28515625" customWidth="1"/>
    <col min="52" max="95" width="4.7109375" customWidth="1"/>
  </cols>
  <sheetData>
    <row r="1" spans="1:124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</row>
    <row r="2" spans="1:124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42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</row>
    <row r="3" spans="1:124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</row>
    <row r="4" spans="1:124" x14ac:dyDescent="0.25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</row>
    <row r="5" spans="1:124" ht="61.5" x14ac:dyDescent="0.7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43" t="s">
        <v>28</v>
      </c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5"/>
      <c r="AE5" s="45"/>
      <c r="AF5" s="45"/>
      <c r="AG5" s="45"/>
      <c r="AH5" s="45"/>
      <c r="AI5" s="26"/>
      <c r="AJ5" s="26"/>
      <c r="AK5" s="26"/>
      <c r="AL5" s="26"/>
      <c r="AM5" s="26"/>
      <c r="AN5" s="26"/>
      <c r="AO5" s="26"/>
      <c r="AP5" s="26"/>
      <c r="AQ5" s="26" t="s">
        <v>57</v>
      </c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</row>
    <row r="6" spans="1:124" x14ac:dyDescent="0.25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24" x14ac:dyDescent="0.25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24" x14ac:dyDescent="0.25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24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24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24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24" x14ac:dyDescent="0.25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</row>
    <row r="13" spans="1:124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</row>
    <row r="14" spans="1:124" ht="15.75" thickBot="1" x14ac:dyDescent="0.3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</row>
    <row r="15" spans="1:124" ht="21.75" thickBot="1" x14ac:dyDescent="0.4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121" t="s">
        <v>36</v>
      </c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3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</row>
    <row r="16" spans="1:124" ht="21.75" thickBot="1" x14ac:dyDescent="0.3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105">
        <v>4</v>
      </c>
      <c r="U16" s="106">
        <v>6</v>
      </c>
      <c r="V16" s="106">
        <v>7</v>
      </c>
      <c r="W16" s="106">
        <v>8</v>
      </c>
      <c r="X16" s="106">
        <v>11</v>
      </c>
      <c r="Y16" s="106">
        <v>12</v>
      </c>
      <c r="Z16" s="106">
        <v>14</v>
      </c>
      <c r="AA16" s="106">
        <v>15</v>
      </c>
      <c r="AB16" s="106">
        <v>16</v>
      </c>
      <c r="AC16" s="106">
        <v>17</v>
      </c>
      <c r="AD16" s="106">
        <v>19</v>
      </c>
      <c r="AE16" s="106">
        <v>20</v>
      </c>
      <c r="AF16" s="106">
        <v>21</v>
      </c>
      <c r="AG16" s="106">
        <v>22</v>
      </c>
      <c r="AH16" s="107">
        <v>24</v>
      </c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</row>
    <row r="17" spans="1:124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</row>
    <row r="18" spans="1:124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</row>
    <row r="19" spans="1:124" ht="15.75" thickBot="1" x14ac:dyDescent="0.3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</row>
    <row r="20" spans="1:124" ht="21.75" thickBot="1" x14ac:dyDescent="0.4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130" t="s">
        <v>0</v>
      </c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2"/>
      <c r="AD20" s="133" t="s">
        <v>1</v>
      </c>
      <c r="AE20" s="134"/>
      <c r="AF20" s="134"/>
      <c r="AG20" s="134"/>
      <c r="AH20" s="134"/>
      <c r="AI20" s="135"/>
      <c r="AJ20" s="54"/>
      <c r="AK20" s="54"/>
      <c r="AL20" s="54"/>
      <c r="AM20" s="54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</row>
    <row r="21" spans="1:124" ht="21.75" thickBot="1" x14ac:dyDescent="0.3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104">
        <v>4</v>
      </c>
      <c r="S21" s="104">
        <v>6</v>
      </c>
      <c r="T21" s="104">
        <v>11</v>
      </c>
      <c r="U21" s="104">
        <v>12</v>
      </c>
      <c r="V21" s="104">
        <v>14</v>
      </c>
      <c r="W21" s="104">
        <v>17</v>
      </c>
      <c r="X21" s="104">
        <v>19</v>
      </c>
      <c r="Y21" s="104">
        <v>21</v>
      </c>
      <c r="Z21" s="104">
        <v>23</v>
      </c>
      <c r="AA21" s="104">
        <v>1</v>
      </c>
      <c r="AB21" s="104">
        <v>3</v>
      </c>
      <c r="AC21" s="108">
        <v>16</v>
      </c>
      <c r="AD21" s="109">
        <v>7</v>
      </c>
      <c r="AE21" s="110">
        <v>8</v>
      </c>
      <c r="AF21" s="110">
        <v>15</v>
      </c>
      <c r="AG21" s="110">
        <v>18</v>
      </c>
      <c r="AH21" s="110">
        <v>22</v>
      </c>
      <c r="AI21" s="111">
        <v>24</v>
      </c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</row>
    <row r="22" spans="1:124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</row>
    <row r="23" spans="1:124" x14ac:dyDescent="0.25">
      <c r="A23" s="26"/>
      <c r="B23" s="26"/>
      <c r="C23" s="112" t="s">
        <v>60</v>
      </c>
      <c r="D23" s="112"/>
      <c r="E23" s="112"/>
      <c r="F23" s="112"/>
      <c r="G23" s="112"/>
      <c r="H23" s="112"/>
      <c r="I23" s="112"/>
      <c r="J23" s="112"/>
      <c r="K23" s="113"/>
      <c r="L23" s="26"/>
      <c r="M23" s="26"/>
      <c r="N23" s="26"/>
      <c r="O23" s="26"/>
      <c r="P23" s="26"/>
      <c r="Q23" s="26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26"/>
      <c r="AK23" s="26"/>
      <c r="AL23" s="26"/>
      <c r="AM23" s="26"/>
      <c r="AN23" s="26"/>
      <c r="AO23" s="26"/>
      <c r="AP23" s="26"/>
      <c r="AQ23" s="112"/>
      <c r="AR23" s="112" t="s">
        <v>60</v>
      </c>
      <c r="AS23" s="112"/>
      <c r="AT23" s="112"/>
      <c r="AU23" s="112"/>
      <c r="AV23" s="112"/>
      <c r="AW23" s="112"/>
      <c r="AX23" s="112"/>
      <c r="AY23" s="112"/>
      <c r="AZ23" s="113"/>
      <c r="BA23" s="113"/>
      <c r="BB23" s="113"/>
      <c r="BC23" s="113"/>
      <c r="BD23" s="46" t="s">
        <v>39</v>
      </c>
      <c r="BE23" s="46"/>
      <c r="BF23" s="46" t="s">
        <v>34</v>
      </c>
      <c r="BG23" s="4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</row>
    <row r="24" spans="1:124" x14ac:dyDescent="0.2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26"/>
      <c r="AK24" s="26"/>
      <c r="AL24" s="26"/>
      <c r="AM24" s="26"/>
      <c r="AN24" s="26"/>
      <c r="AO24" s="26"/>
      <c r="AP24" s="26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</row>
    <row r="25" spans="1:124" ht="15.75" thickBot="1" x14ac:dyDescent="0.3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</row>
    <row r="26" spans="1:124" ht="15.75" thickBot="1" x14ac:dyDescent="0.3">
      <c r="A26" s="26"/>
      <c r="B26" s="26"/>
      <c r="C26" s="46" t="s">
        <v>29</v>
      </c>
      <c r="D26" s="46"/>
      <c r="E26" s="46" t="s">
        <v>30</v>
      </c>
      <c r="F26" s="46" t="s">
        <v>31</v>
      </c>
      <c r="G26" s="46"/>
      <c r="H26" s="46" t="s">
        <v>35</v>
      </c>
      <c r="I26" s="46" t="s">
        <v>33</v>
      </c>
      <c r="J26" s="46"/>
      <c r="K26" s="46" t="s">
        <v>34</v>
      </c>
      <c r="L26" s="26"/>
      <c r="M26" s="26"/>
      <c r="N26" s="26"/>
      <c r="O26" s="26"/>
      <c r="P26" s="26"/>
      <c r="Q26" s="26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26"/>
      <c r="AK26" s="26"/>
      <c r="AL26" s="26"/>
      <c r="AM26" s="26"/>
      <c r="AN26" s="48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50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</row>
    <row r="27" spans="1:124" ht="17.25" thickBot="1" x14ac:dyDescent="0.3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118" t="s">
        <v>59</v>
      </c>
      <c r="Q27" s="119"/>
      <c r="R27" s="127" t="s">
        <v>37</v>
      </c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52"/>
      <c r="AG27" s="127" t="s">
        <v>2</v>
      </c>
      <c r="AH27" s="129"/>
      <c r="AI27" s="47"/>
      <c r="AJ27" s="127" t="s">
        <v>3</v>
      </c>
      <c r="AK27" s="128"/>
      <c r="AL27" s="129"/>
      <c r="AM27" s="26"/>
      <c r="AN27" s="51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3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</row>
    <row r="28" spans="1:124" ht="23.25" x14ac:dyDescent="0.3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125" t="s">
        <v>4</v>
      </c>
      <c r="Q28" s="126"/>
      <c r="R28" s="102">
        <f>R21</f>
        <v>4</v>
      </c>
      <c r="S28" s="94">
        <f>S21</f>
        <v>6</v>
      </c>
      <c r="T28" s="94">
        <f>AD21</f>
        <v>7</v>
      </c>
      <c r="U28" s="94">
        <f>T21</f>
        <v>11</v>
      </c>
      <c r="V28" s="94">
        <f>U21</f>
        <v>12</v>
      </c>
      <c r="W28" s="94">
        <f>AE21</f>
        <v>8</v>
      </c>
      <c r="X28" s="94">
        <f>V21</f>
        <v>14</v>
      </c>
      <c r="Y28" s="94">
        <f>W21</f>
        <v>17</v>
      </c>
      <c r="Z28" s="94">
        <f>AF21</f>
        <v>15</v>
      </c>
      <c r="AA28" s="94">
        <f>X21</f>
        <v>19</v>
      </c>
      <c r="AB28" s="94">
        <f>Y21</f>
        <v>21</v>
      </c>
      <c r="AC28" s="94">
        <f>AG21</f>
        <v>18</v>
      </c>
      <c r="AD28" s="94">
        <f>Z21</f>
        <v>23</v>
      </c>
      <c r="AE28" s="94">
        <f>AA21</f>
        <v>1</v>
      </c>
      <c r="AF28" s="100">
        <f>AH21</f>
        <v>22</v>
      </c>
      <c r="AG28" s="136">
        <f>COUNTIF($T$16:$AH$16,R28)+COUNTIF($T$16:$AH$16,S28)+COUNTIF($T$16:$AH$16,T28)+COUNTIF($T$16:$AH$16,U28)+COUNTIF($T$16:$AH$16,V28)+COUNTIF($T$16:$AH$16,W28)+COUNTIF($T$16:$AH$16,X28)+COUNTIF($T$16:$AH$16,Y28)+COUNTIF($T$16:$AH$16,Z28)+COUNTIF($T$16:$AH$16,AA28)+COUNTIF($T$16:$AH$16,AB28)+COUNTIF($T$16:$AH$16,AC28)+COUNTIF($T$16:$AH$16,AD28)+COUNTIF($T$16:$AH$16,AE28)+COUNTIF($T$16:$AH$16,AF28)+COUNTIF($T$16:$AH$16,)</f>
        <v>12</v>
      </c>
      <c r="AH28" s="137"/>
      <c r="AI28" s="47"/>
      <c r="AJ28" s="95">
        <v>11</v>
      </c>
      <c r="AK28" s="144">
        <f>COUNTIF($AG$28:$AH$33,AJ28)</f>
        <v>3</v>
      </c>
      <c r="AL28" s="145"/>
      <c r="AM28" s="26"/>
      <c r="AN28" s="51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3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</row>
    <row r="29" spans="1:124" ht="24" thickBot="1" x14ac:dyDescent="0.35">
      <c r="A29" s="26"/>
      <c r="B29" s="120" t="s">
        <v>46</v>
      </c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26"/>
      <c r="N29" s="26"/>
      <c r="O29" s="26"/>
      <c r="P29" s="114" t="s">
        <v>5</v>
      </c>
      <c r="Q29" s="115"/>
      <c r="R29" s="103">
        <f>R21</f>
        <v>4</v>
      </c>
      <c r="S29" s="93">
        <f>S21</f>
        <v>6</v>
      </c>
      <c r="T29" s="93">
        <f>AD21</f>
        <v>7</v>
      </c>
      <c r="U29" s="93">
        <f>T21</f>
        <v>11</v>
      </c>
      <c r="V29" s="93">
        <f>U21</f>
        <v>12</v>
      </c>
      <c r="W29" s="93">
        <f>AE21</f>
        <v>8</v>
      </c>
      <c r="X29" s="93">
        <f>V21</f>
        <v>14</v>
      </c>
      <c r="Y29" s="93">
        <f>W21</f>
        <v>17</v>
      </c>
      <c r="Z29" s="93">
        <f>AF21</f>
        <v>15</v>
      </c>
      <c r="AA29" s="93">
        <f>X21</f>
        <v>19</v>
      </c>
      <c r="AB29" s="93">
        <f>Y21</f>
        <v>21</v>
      </c>
      <c r="AC29" s="93">
        <f>AG21</f>
        <v>18</v>
      </c>
      <c r="AD29" s="93">
        <f>AB21</f>
        <v>3</v>
      </c>
      <c r="AE29" s="93">
        <f>AC21</f>
        <v>16</v>
      </c>
      <c r="AF29" s="101">
        <f>AI21</f>
        <v>24</v>
      </c>
      <c r="AG29" s="138">
        <f t="shared" ref="AG29:AG33" si="0">COUNTIF($T$16:$AH$16,R29)+COUNTIF($T$16:$AH$16,S29)+COUNTIF($T$16:$AH$16,T29)+COUNTIF($T$16:$AH$16,U29)+COUNTIF($T$16:$AH$16,V29)+COUNTIF($T$16:$AH$16,W29)+COUNTIF($T$16:$AH$16,X29)+COUNTIF($T$16:$AH$16,Y29)+COUNTIF($T$16:$AH$16,Z29)+COUNTIF($T$16:$AH$16,AA29)+COUNTIF($T$16:$AH$16,AB29)+COUNTIF($T$16:$AH$16,AC29)+COUNTIF($T$16:$AH$16,AD29)+COUNTIF($T$16:$AH$16,AE29)+COUNTIF($T$16:$AH$16,AF29)+COUNTIF($T$16:$AH$16,)</f>
        <v>13</v>
      </c>
      <c r="AH29" s="139"/>
      <c r="AI29" s="47"/>
      <c r="AJ29" s="96">
        <v>12</v>
      </c>
      <c r="AK29" s="146">
        <f t="shared" ref="AK29:AK32" si="1">COUNTIF($AG$28:$AH$33,AJ29)</f>
        <v>2</v>
      </c>
      <c r="AL29" s="147"/>
      <c r="AM29" s="26"/>
      <c r="AN29" s="51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3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</row>
    <row r="30" spans="1:124" ht="23.25" x14ac:dyDescent="0.3">
      <c r="A30" s="26"/>
      <c r="B30" s="55" t="s">
        <v>10</v>
      </c>
      <c r="C30" s="56"/>
      <c r="D30" s="56"/>
      <c r="E30" s="56"/>
      <c r="F30" s="56"/>
      <c r="G30" s="56"/>
      <c r="H30" s="56"/>
      <c r="I30" s="56"/>
      <c r="J30" s="56"/>
      <c r="K30" s="56"/>
      <c r="L30" s="57"/>
      <c r="M30" s="26"/>
      <c r="N30" s="26"/>
      <c r="O30" s="26"/>
      <c r="P30" s="114" t="s">
        <v>6</v>
      </c>
      <c r="Q30" s="115"/>
      <c r="R30" s="103">
        <f>R21</f>
        <v>4</v>
      </c>
      <c r="S30" s="93">
        <f>S21</f>
        <v>6</v>
      </c>
      <c r="T30" s="93">
        <f>AD21</f>
        <v>7</v>
      </c>
      <c r="U30" s="93">
        <f>T21</f>
        <v>11</v>
      </c>
      <c r="V30" s="93">
        <f>U21</f>
        <v>12</v>
      </c>
      <c r="W30" s="93">
        <f>AE21</f>
        <v>8</v>
      </c>
      <c r="X30" s="93">
        <f>V21</f>
        <v>14</v>
      </c>
      <c r="Y30" s="93">
        <f>W21</f>
        <v>17</v>
      </c>
      <c r="Z30" s="93">
        <f>AF21</f>
        <v>15</v>
      </c>
      <c r="AA30" s="93">
        <f>Z21</f>
        <v>23</v>
      </c>
      <c r="AB30" s="93">
        <f>AA21</f>
        <v>1</v>
      </c>
      <c r="AC30" s="93">
        <f>AH21</f>
        <v>22</v>
      </c>
      <c r="AD30" s="93">
        <f>AB21</f>
        <v>3</v>
      </c>
      <c r="AE30" s="93">
        <f>AC21</f>
        <v>16</v>
      </c>
      <c r="AF30" s="101">
        <f>AI21</f>
        <v>24</v>
      </c>
      <c r="AG30" s="138">
        <f t="shared" si="0"/>
        <v>12</v>
      </c>
      <c r="AH30" s="139"/>
      <c r="AI30" s="47"/>
      <c r="AJ30" s="97">
        <v>13</v>
      </c>
      <c r="AK30" s="148">
        <f t="shared" si="1"/>
        <v>1</v>
      </c>
      <c r="AL30" s="149"/>
      <c r="AM30" s="26"/>
      <c r="AN30" s="51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3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</row>
    <row r="31" spans="1:124" ht="23.25" x14ac:dyDescent="0.3">
      <c r="A31" s="26"/>
      <c r="B31" s="58" t="s">
        <v>11</v>
      </c>
      <c r="C31" s="59"/>
      <c r="D31" s="59"/>
      <c r="E31" s="59"/>
      <c r="F31" s="59"/>
      <c r="G31" s="59"/>
      <c r="H31" s="59"/>
      <c r="I31" s="59"/>
      <c r="J31" s="59"/>
      <c r="K31" s="59"/>
      <c r="L31" s="60"/>
      <c r="M31" s="26"/>
      <c r="N31" s="26"/>
      <c r="O31" s="26"/>
      <c r="P31" s="114" t="s">
        <v>7</v>
      </c>
      <c r="Q31" s="115"/>
      <c r="R31" s="103">
        <f>R21</f>
        <v>4</v>
      </c>
      <c r="S31" s="93">
        <f>S21</f>
        <v>6</v>
      </c>
      <c r="T31" s="93">
        <f>AD21</f>
        <v>7</v>
      </c>
      <c r="U31" s="93">
        <f>T21</f>
        <v>11</v>
      </c>
      <c r="V31" s="93">
        <f>U21</f>
        <v>12</v>
      </c>
      <c r="W31" s="93">
        <f>AE21</f>
        <v>8</v>
      </c>
      <c r="X31" s="93">
        <f>X21</f>
        <v>19</v>
      </c>
      <c r="Y31" s="93">
        <f>Y21</f>
        <v>21</v>
      </c>
      <c r="Z31" s="93">
        <f>AG21</f>
        <v>18</v>
      </c>
      <c r="AA31" s="93">
        <f>Z21</f>
        <v>23</v>
      </c>
      <c r="AB31" s="93">
        <f>AA21</f>
        <v>1</v>
      </c>
      <c r="AC31" s="93">
        <f>AH21</f>
        <v>22</v>
      </c>
      <c r="AD31" s="93">
        <f>AB21</f>
        <v>3</v>
      </c>
      <c r="AE31" s="93">
        <f>AC21</f>
        <v>16</v>
      </c>
      <c r="AF31" s="101">
        <f>AI21</f>
        <v>24</v>
      </c>
      <c r="AG31" s="138">
        <f t="shared" si="0"/>
        <v>11</v>
      </c>
      <c r="AH31" s="139"/>
      <c r="AI31" s="47"/>
      <c r="AJ31" s="98">
        <v>14</v>
      </c>
      <c r="AK31" s="153">
        <f t="shared" si="1"/>
        <v>0</v>
      </c>
      <c r="AL31" s="154"/>
      <c r="AM31" s="26"/>
      <c r="AN31" s="51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3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</row>
    <row r="32" spans="1:124" ht="24" thickBot="1" x14ac:dyDescent="0.35">
      <c r="A32" s="26"/>
      <c r="B32" s="58" t="s">
        <v>12</v>
      </c>
      <c r="C32" s="59"/>
      <c r="D32" s="59"/>
      <c r="E32" s="59"/>
      <c r="F32" s="59"/>
      <c r="G32" s="59"/>
      <c r="H32" s="59"/>
      <c r="I32" s="59"/>
      <c r="J32" s="59"/>
      <c r="K32" s="59"/>
      <c r="L32" s="60"/>
      <c r="M32" s="26"/>
      <c r="N32" s="26"/>
      <c r="O32" s="26"/>
      <c r="P32" s="114" t="s">
        <v>8</v>
      </c>
      <c r="Q32" s="115"/>
      <c r="R32" s="103">
        <f>R21</f>
        <v>4</v>
      </c>
      <c r="S32" s="93">
        <f>S21</f>
        <v>6</v>
      </c>
      <c r="T32" s="93">
        <f>AD21</f>
        <v>7</v>
      </c>
      <c r="U32" s="93">
        <f>V21</f>
        <v>14</v>
      </c>
      <c r="V32" s="93">
        <f>W21</f>
        <v>17</v>
      </c>
      <c r="W32" s="93">
        <f>AF21</f>
        <v>15</v>
      </c>
      <c r="X32" s="93">
        <f>X21</f>
        <v>19</v>
      </c>
      <c r="Y32" s="93">
        <f>Y21</f>
        <v>21</v>
      </c>
      <c r="Z32" s="93">
        <f>AG21</f>
        <v>18</v>
      </c>
      <c r="AA32" s="93">
        <f>Z21</f>
        <v>23</v>
      </c>
      <c r="AB32" s="93">
        <f>AA21</f>
        <v>1</v>
      </c>
      <c r="AC32" s="93">
        <f>AH21</f>
        <v>22</v>
      </c>
      <c r="AD32" s="93">
        <f>AB21</f>
        <v>3</v>
      </c>
      <c r="AE32" s="93">
        <f>AC21</f>
        <v>16</v>
      </c>
      <c r="AF32" s="101">
        <f>AI21</f>
        <v>24</v>
      </c>
      <c r="AG32" s="138">
        <f t="shared" si="0"/>
        <v>11</v>
      </c>
      <c r="AH32" s="139"/>
      <c r="AI32" s="47"/>
      <c r="AJ32" s="99">
        <v>15</v>
      </c>
      <c r="AK32" s="155">
        <f t="shared" si="1"/>
        <v>0</v>
      </c>
      <c r="AL32" s="156"/>
      <c r="AM32" s="26"/>
      <c r="AN32" s="51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3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</row>
    <row r="33" spans="1:124" ht="24" thickBot="1" x14ac:dyDescent="0.35">
      <c r="A33" s="26"/>
      <c r="B33" s="58" t="s">
        <v>13</v>
      </c>
      <c r="C33" s="59"/>
      <c r="D33" s="59"/>
      <c r="E33" s="59"/>
      <c r="F33" s="59"/>
      <c r="G33" s="59"/>
      <c r="H33" s="59"/>
      <c r="I33" s="59"/>
      <c r="J33" s="59"/>
      <c r="K33" s="59"/>
      <c r="L33" s="60"/>
      <c r="M33" s="26"/>
      <c r="N33" s="26"/>
      <c r="O33" s="26"/>
      <c r="P33" s="116" t="s">
        <v>9</v>
      </c>
      <c r="Q33" s="117"/>
      <c r="R33" s="103">
        <f>T21</f>
        <v>11</v>
      </c>
      <c r="S33" s="93">
        <f>U21</f>
        <v>12</v>
      </c>
      <c r="T33" s="93">
        <f>AE21</f>
        <v>8</v>
      </c>
      <c r="U33" s="93">
        <f>V21</f>
        <v>14</v>
      </c>
      <c r="V33" s="93">
        <f>W21</f>
        <v>17</v>
      </c>
      <c r="W33" s="93">
        <f>AF21</f>
        <v>15</v>
      </c>
      <c r="X33" s="93">
        <f>X21</f>
        <v>19</v>
      </c>
      <c r="Y33" s="93">
        <f>Y21</f>
        <v>21</v>
      </c>
      <c r="Z33" s="93">
        <f>AG21</f>
        <v>18</v>
      </c>
      <c r="AA33" s="93">
        <f>Z21</f>
        <v>23</v>
      </c>
      <c r="AB33" s="93">
        <f>AA21</f>
        <v>1</v>
      </c>
      <c r="AC33" s="93">
        <f>AH21</f>
        <v>22</v>
      </c>
      <c r="AD33" s="93">
        <f>AB21</f>
        <v>3</v>
      </c>
      <c r="AE33" s="93">
        <f>AC21</f>
        <v>16</v>
      </c>
      <c r="AF33" s="101">
        <f>AI21</f>
        <v>24</v>
      </c>
      <c r="AG33" s="150">
        <f t="shared" si="0"/>
        <v>11</v>
      </c>
      <c r="AH33" s="151"/>
      <c r="AI33" s="47"/>
      <c r="AJ33" s="26"/>
      <c r="AK33" s="26"/>
      <c r="AL33" s="26"/>
      <c r="AM33" s="26"/>
      <c r="AN33" s="51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3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</row>
    <row r="34" spans="1:124" x14ac:dyDescent="0.25">
      <c r="A34" s="26"/>
      <c r="B34" s="58" t="s">
        <v>14</v>
      </c>
      <c r="C34" s="59"/>
      <c r="D34" s="59"/>
      <c r="E34" s="59"/>
      <c r="F34" s="59"/>
      <c r="G34" s="59"/>
      <c r="H34" s="59"/>
      <c r="I34" s="59"/>
      <c r="J34" s="59"/>
      <c r="K34" s="59"/>
      <c r="L34" s="60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51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3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</row>
    <row r="35" spans="1:124" ht="15.75" thickBot="1" x14ac:dyDescent="0.3">
      <c r="A35" s="26"/>
      <c r="B35" s="61" t="s">
        <v>15</v>
      </c>
      <c r="C35" s="62"/>
      <c r="D35" s="62"/>
      <c r="E35" s="62"/>
      <c r="F35" s="62"/>
      <c r="G35" s="62"/>
      <c r="H35" s="62"/>
      <c r="I35" s="62"/>
      <c r="J35" s="62"/>
      <c r="K35" s="62"/>
      <c r="L35" s="63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51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3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</row>
    <row r="36" spans="1:124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51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3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</row>
    <row r="37" spans="1:124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51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3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</row>
    <row r="38" spans="1:124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51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3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</row>
    <row r="39" spans="1:124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51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3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</row>
    <row r="40" spans="1:124" ht="15.75" thickBot="1" x14ac:dyDescent="0.3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47"/>
      <c r="AA40" s="47"/>
      <c r="AB40" s="47"/>
      <c r="AC40" s="47"/>
      <c r="AD40" s="47"/>
      <c r="AE40" s="47"/>
      <c r="AF40" s="47"/>
      <c r="AG40" s="26"/>
      <c r="AH40" s="26"/>
      <c r="AI40" s="26"/>
      <c r="AJ40" s="26"/>
      <c r="AK40" s="26"/>
      <c r="AL40" s="26"/>
      <c r="AM40" s="26"/>
      <c r="AN40" s="64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</row>
    <row r="41" spans="1:124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47"/>
      <c r="AA41" s="47"/>
      <c r="AB41" s="47"/>
      <c r="AC41" s="47"/>
      <c r="AD41" s="47"/>
      <c r="AE41" s="47"/>
      <c r="AF41" s="47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46" t="s">
        <v>29</v>
      </c>
      <c r="AZ41" s="46"/>
      <c r="BA41" s="46"/>
      <c r="BB41" s="46" t="s">
        <v>38</v>
      </c>
      <c r="BC41" s="46" t="s">
        <v>39</v>
      </c>
      <c r="BD41" s="46"/>
      <c r="BE41" s="46"/>
      <c r="BF41" s="46"/>
      <c r="BG41" s="46" t="s">
        <v>34</v>
      </c>
      <c r="BH41" s="4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"/>
      <c r="DB41" s="1"/>
      <c r="DC41" s="1"/>
    </row>
    <row r="42" spans="1:124" x14ac:dyDescent="0.25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47"/>
      <c r="AA42" s="47"/>
      <c r="AB42" s="47"/>
      <c r="AC42" s="47"/>
      <c r="AD42" s="47"/>
      <c r="AE42" s="47"/>
      <c r="AF42" s="47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"/>
      <c r="DB42" s="1"/>
      <c r="DC42" s="1"/>
    </row>
    <row r="43" spans="1:124" x14ac:dyDescent="0.2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47"/>
      <c r="AA43" s="47"/>
      <c r="AB43" s="47"/>
      <c r="AC43" s="47"/>
      <c r="AD43" s="47"/>
      <c r="AE43" s="47"/>
      <c r="AF43" s="47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"/>
      <c r="DB43" s="1"/>
      <c r="DC43" s="1"/>
    </row>
    <row r="44" spans="1:124" x14ac:dyDescent="0.2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47"/>
      <c r="AA44" s="47"/>
      <c r="AB44" s="47"/>
      <c r="AC44" s="47"/>
      <c r="AD44" s="47"/>
      <c r="AE44" s="47"/>
      <c r="AF44" s="47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"/>
      <c r="DB44" s="1"/>
      <c r="DC44" s="1"/>
    </row>
    <row r="45" spans="1:124" x14ac:dyDescent="0.2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47"/>
      <c r="AA45" s="47"/>
      <c r="AB45" s="47"/>
      <c r="AC45" s="47"/>
      <c r="AD45" s="47"/>
      <c r="AE45" s="47"/>
      <c r="AF45" s="47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"/>
      <c r="DB45" s="1"/>
      <c r="DC45" s="1"/>
    </row>
    <row r="46" spans="1:124" x14ac:dyDescent="0.2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47"/>
      <c r="AA46" s="47"/>
      <c r="AB46" s="47"/>
      <c r="AC46" s="47"/>
      <c r="AD46" s="47"/>
      <c r="AE46" s="47"/>
      <c r="AF46" s="47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"/>
      <c r="DB46" s="1"/>
      <c r="DC46" s="1"/>
    </row>
    <row r="47" spans="1:124" x14ac:dyDescent="0.2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47"/>
      <c r="AA47" s="47"/>
      <c r="AB47" s="47"/>
      <c r="AC47" s="47"/>
      <c r="AD47" s="47"/>
      <c r="AE47" s="47"/>
      <c r="AF47" s="47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</row>
    <row r="48" spans="1:124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</row>
    <row r="49" spans="1:124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</row>
    <row r="50" spans="1:124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</row>
    <row r="51" spans="1:124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</row>
    <row r="52" spans="1:124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</row>
    <row r="53" spans="1:124" x14ac:dyDescent="0.2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</row>
    <row r="54" spans="1:124" x14ac:dyDescent="0.25">
      <c r="A54" s="26"/>
      <c r="B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</row>
    <row r="55" spans="1:124" x14ac:dyDescent="0.25">
      <c r="A55" s="26"/>
      <c r="L55" s="26"/>
      <c r="M55" s="26"/>
      <c r="N55" s="26"/>
      <c r="O55" s="26"/>
      <c r="P55" s="26"/>
      <c r="Q55" s="26"/>
      <c r="R55" s="26"/>
      <c r="S55" s="26"/>
      <c r="T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</row>
    <row r="56" spans="1:124" x14ac:dyDescent="0.2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</row>
    <row r="57" spans="1:124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</row>
    <row r="58" spans="1:124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</row>
    <row r="59" spans="1:124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</row>
    <row r="60" spans="1:124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</row>
    <row r="61" spans="1:124" x14ac:dyDescent="0.25">
      <c r="A61" s="26"/>
      <c r="B61" s="26"/>
      <c r="C61" s="26"/>
      <c r="D61" s="26"/>
      <c r="E61" s="67" t="s">
        <v>29</v>
      </c>
      <c r="F61" s="67"/>
      <c r="G61" s="67" t="s">
        <v>40</v>
      </c>
      <c r="H61" s="67" t="s">
        <v>41</v>
      </c>
      <c r="I61" s="67"/>
      <c r="J61" s="67" t="s">
        <v>32</v>
      </c>
      <c r="K61" s="67" t="s">
        <v>39</v>
      </c>
      <c r="L61" s="67"/>
      <c r="M61" s="67" t="s">
        <v>34</v>
      </c>
      <c r="N61" s="26"/>
      <c r="O61" s="26"/>
      <c r="P61" s="26"/>
      <c r="Q61" s="26"/>
      <c r="R61" s="26"/>
      <c r="S61" s="26"/>
      <c r="T61" s="26"/>
      <c r="U61" s="26"/>
      <c r="V61" s="26"/>
      <c r="W61" s="67" t="s">
        <v>29</v>
      </c>
      <c r="X61" s="67"/>
      <c r="Y61" s="67" t="s">
        <v>40</v>
      </c>
      <c r="Z61" s="67" t="s">
        <v>41</v>
      </c>
      <c r="AA61" s="67"/>
      <c r="AB61" s="67" t="s">
        <v>32</v>
      </c>
      <c r="AC61" s="67" t="s">
        <v>39</v>
      </c>
      <c r="AD61" s="67"/>
      <c r="AE61" s="67" t="s">
        <v>34</v>
      </c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</row>
    <row r="62" spans="1:124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68"/>
      <c r="O62" s="26"/>
      <c r="P62" s="26"/>
      <c r="Q62" s="26"/>
      <c r="R62" s="26"/>
      <c r="S62" s="26"/>
      <c r="T62" s="26"/>
      <c r="U62" s="26"/>
      <c r="V62" s="26"/>
      <c r="W62" s="26"/>
      <c r="X62" s="67"/>
      <c r="Y62" s="68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68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68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</row>
    <row r="63" spans="1:124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26"/>
      <c r="AA63" s="26"/>
      <c r="AB63" s="26"/>
      <c r="AC63" s="26"/>
      <c r="AD63" s="67"/>
      <c r="AE63" s="67"/>
      <c r="AF63" s="67"/>
      <c r="AG63" s="67"/>
      <c r="AH63" s="67"/>
      <c r="AI63" s="67"/>
      <c r="AJ63" s="67"/>
      <c r="AK63" s="67"/>
      <c r="AL63" s="67"/>
      <c r="AM63" s="68"/>
      <c r="AN63" s="26"/>
      <c r="AO63" s="26"/>
      <c r="AP63" s="26"/>
      <c r="AQ63" s="26"/>
      <c r="AR63" s="67"/>
      <c r="AS63" s="67"/>
      <c r="AT63" s="67"/>
      <c r="AU63" s="67"/>
      <c r="AV63" s="67"/>
      <c r="AW63" s="67"/>
      <c r="AX63" s="67"/>
      <c r="AY63" s="67"/>
      <c r="AZ63" s="67"/>
      <c r="BA63" s="68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</row>
    <row r="64" spans="1:124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</row>
    <row r="65" spans="1:124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</row>
    <row r="66" spans="1:124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</row>
    <row r="67" spans="1:124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</row>
    <row r="68" spans="1:124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</row>
    <row r="69" spans="1:124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</row>
    <row r="70" spans="1:124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</row>
    <row r="71" spans="1:124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</row>
    <row r="72" spans="1:124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</row>
    <row r="73" spans="1:124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</row>
    <row r="74" spans="1:124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</row>
    <row r="75" spans="1:124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72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</row>
    <row r="76" spans="1:124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141"/>
      <c r="AQ76" s="141"/>
      <c r="AR76" s="141"/>
      <c r="AS76" s="141"/>
      <c r="AT76" s="141"/>
      <c r="AU76" s="141"/>
      <c r="AV76" s="143"/>
      <c r="AW76" s="143"/>
      <c r="AX76" s="143"/>
      <c r="AY76" s="143"/>
      <c r="AZ76" s="143"/>
      <c r="BA76" s="143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</row>
    <row r="77" spans="1:124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141"/>
      <c r="AQ77" s="141"/>
      <c r="AR77" s="141"/>
      <c r="AS77" s="141"/>
      <c r="AT77" s="141"/>
      <c r="AU77" s="141"/>
      <c r="AV77" s="143"/>
      <c r="AW77" s="143"/>
      <c r="AX77" s="143"/>
      <c r="AY77" s="143"/>
      <c r="AZ77" s="143"/>
      <c r="BA77" s="143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</row>
    <row r="78" spans="1:124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141"/>
      <c r="AQ78" s="141"/>
      <c r="AR78" s="141"/>
      <c r="AS78" s="141"/>
      <c r="AT78" s="141"/>
      <c r="AU78" s="141"/>
      <c r="AV78" s="143"/>
      <c r="AW78" s="143"/>
      <c r="AX78" s="143"/>
      <c r="AY78" s="143"/>
      <c r="AZ78" s="143"/>
      <c r="BA78" s="143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</row>
    <row r="79" spans="1:124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141"/>
      <c r="AQ79" s="141"/>
      <c r="AR79" s="141"/>
      <c r="AS79" s="141"/>
      <c r="AT79" s="141"/>
      <c r="AU79" s="141"/>
      <c r="AV79" s="143"/>
      <c r="AW79" s="143"/>
      <c r="AX79" s="143"/>
      <c r="AY79" s="143"/>
      <c r="AZ79" s="143"/>
      <c r="BA79" s="143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</row>
    <row r="80" spans="1:124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141"/>
      <c r="AQ80" s="141"/>
      <c r="AR80" s="141"/>
      <c r="AS80" s="141"/>
      <c r="AT80" s="141"/>
      <c r="AU80" s="141"/>
      <c r="AV80" s="143"/>
      <c r="AW80" s="143"/>
      <c r="AX80" s="143"/>
      <c r="AY80" s="143"/>
      <c r="AZ80" s="143"/>
      <c r="BA80" s="143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</row>
    <row r="81" spans="1:124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</row>
    <row r="82" spans="1:124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</row>
    <row r="83" spans="1:124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141"/>
      <c r="AQ83" s="142"/>
      <c r="AR83" s="142"/>
      <c r="AS83" s="142"/>
      <c r="AT83" s="142"/>
      <c r="AU83" s="142"/>
      <c r="AV83" s="142"/>
      <c r="AW83" s="142"/>
      <c r="AX83" s="142"/>
      <c r="AY83" s="142"/>
      <c r="AZ83" s="142"/>
      <c r="BA83" s="142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</row>
    <row r="84" spans="1:124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</row>
    <row r="85" spans="1:124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</row>
    <row r="86" spans="1:124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140"/>
      <c r="AQ86" s="140"/>
      <c r="AR86" s="140"/>
      <c r="AS86" s="140"/>
      <c r="AT86" s="140"/>
      <c r="AU86" s="140"/>
      <c r="AV86" s="141"/>
      <c r="AW86" s="141"/>
      <c r="AX86" s="141"/>
      <c r="AY86" s="141"/>
      <c r="AZ86" s="141"/>
      <c r="BA86" s="141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</row>
    <row r="87" spans="1:124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140"/>
      <c r="AQ87" s="140"/>
      <c r="AR87" s="140"/>
      <c r="AS87" s="140"/>
      <c r="AT87" s="140"/>
      <c r="AU87" s="140"/>
      <c r="AV87" s="141"/>
      <c r="AW87" s="142"/>
      <c r="AX87" s="142"/>
      <c r="AY87" s="142"/>
      <c r="AZ87" s="142"/>
      <c r="BA87" s="142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</row>
    <row r="88" spans="1:124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</row>
    <row r="89" spans="1:124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</row>
    <row r="90" spans="1:124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</row>
    <row r="91" spans="1:124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</row>
    <row r="92" spans="1:124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</row>
    <row r="93" spans="1:124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</row>
    <row r="94" spans="1:124" x14ac:dyDescent="0.2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</row>
    <row r="95" spans="1:124" x14ac:dyDescent="0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</row>
    <row r="96" spans="1:124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</row>
    <row r="97" spans="1:124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</row>
    <row r="98" spans="1:124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</row>
    <row r="99" spans="1:124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</row>
    <row r="100" spans="1:124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</row>
    <row r="101" spans="1:124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</row>
    <row r="102" spans="1:124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</row>
    <row r="103" spans="1:124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</row>
    <row r="104" spans="1:124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</row>
    <row r="105" spans="1:124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</row>
    <row r="106" spans="1:124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67" t="s">
        <v>29</v>
      </c>
      <c r="Y106" s="67"/>
      <c r="Z106" s="67" t="s">
        <v>30</v>
      </c>
      <c r="AA106" s="67" t="s">
        <v>31</v>
      </c>
      <c r="AB106" s="67"/>
      <c r="AC106" s="67" t="s">
        <v>32</v>
      </c>
      <c r="AD106" s="67" t="s">
        <v>39</v>
      </c>
      <c r="AE106" s="67"/>
      <c r="AF106" s="67" t="s">
        <v>34</v>
      </c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</row>
    <row r="107" spans="1:124" x14ac:dyDescent="0.25">
      <c r="A107" s="26"/>
      <c r="B107" s="26"/>
      <c r="C107" s="67" t="s">
        <v>42</v>
      </c>
      <c r="D107" s="67"/>
      <c r="E107" s="67" t="s">
        <v>40</v>
      </c>
      <c r="F107" s="67" t="s">
        <v>41</v>
      </c>
      <c r="G107" s="67"/>
      <c r="H107" s="67" t="s">
        <v>43</v>
      </c>
      <c r="I107" s="67"/>
      <c r="J107" s="67" t="s">
        <v>34</v>
      </c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</row>
    <row r="108" spans="1:124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</row>
    <row r="109" spans="1:124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</row>
    <row r="110" spans="1:124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</row>
    <row r="111" spans="1:124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</row>
    <row r="112" spans="1:124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</row>
    <row r="113" spans="1:124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</row>
    <row r="114" spans="1:124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</row>
    <row r="115" spans="1:124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</row>
    <row r="116" spans="1:124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</row>
    <row r="117" spans="1:124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</row>
    <row r="118" spans="1:124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</row>
    <row r="119" spans="1:124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</row>
    <row r="120" spans="1:124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</row>
    <row r="121" spans="1:124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</row>
    <row r="122" spans="1:124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</row>
    <row r="123" spans="1:124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</row>
    <row r="124" spans="1:124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</row>
    <row r="125" spans="1:124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</row>
    <row r="126" spans="1:124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</row>
    <row r="127" spans="1:124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</row>
    <row r="128" spans="1:124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</row>
    <row r="129" spans="1:124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</row>
    <row r="130" spans="1:124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</row>
    <row r="131" spans="1:124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</row>
    <row r="132" spans="1:124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</row>
    <row r="133" spans="1:124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</row>
    <row r="134" spans="1:124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</row>
    <row r="135" spans="1:124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</row>
    <row r="136" spans="1:124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</row>
    <row r="137" spans="1:124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</row>
    <row r="138" spans="1:124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</row>
    <row r="139" spans="1:124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</row>
    <row r="140" spans="1:124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</row>
    <row r="141" spans="1:124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</row>
    <row r="142" spans="1:124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</row>
    <row r="143" spans="1:124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</row>
    <row r="144" spans="1:124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</row>
    <row r="145" spans="1:124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</row>
    <row r="146" spans="1:124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</row>
    <row r="147" spans="1:124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</row>
    <row r="148" spans="1:124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</row>
    <row r="149" spans="1:124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</row>
    <row r="150" spans="1:124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</row>
    <row r="151" spans="1:124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</row>
    <row r="152" spans="1:124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</row>
    <row r="153" spans="1:124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</row>
    <row r="154" spans="1:124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</row>
    <row r="155" spans="1:124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</row>
    <row r="156" spans="1:124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</row>
    <row r="157" spans="1:124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</row>
    <row r="158" spans="1:124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</row>
    <row r="159" spans="1:124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</row>
    <row r="160" spans="1:124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</row>
    <row r="161" spans="1:124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</row>
    <row r="162" spans="1:124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</row>
    <row r="163" spans="1:124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</row>
    <row r="164" spans="1:124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</row>
    <row r="165" spans="1:124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</row>
    <row r="166" spans="1:124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</row>
    <row r="167" spans="1:124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</row>
    <row r="168" spans="1:124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</row>
    <row r="169" spans="1:124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</row>
    <row r="170" spans="1:124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</row>
    <row r="171" spans="1:124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</row>
    <row r="172" spans="1:124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</row>
    <row r="173" spans="1:124" ht="15.75" thickBot="1" x14ac:dyDescent="0.3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</row>
    <row r="174" spans="1:124" ht="15.75" thickBot="1" x14ac:dyDescent="0.3">
      <c r="A174" s="26"/>
      <c r="B174" s="26"/>
      <c r="C174" s="26"/>
      <c r="D174" s="69"/>
      <c r="E174" s="70"/>
      <c r="F174" s="70"/>
      <c r="G174" s="70"/>
      <c r="H174" s="70"/>
      <c r="I174" s="70"/>
      <c r="J174" s="70"/>
      <c r="K174" s="70"/>
      <c r="L174" s="70"/>
      <c r="M174" s="70"/>
      <c r="N174" s="71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</row>
    <row r="175" spans="1:124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</row>
    <row r="176" spans="1:124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</row>
    <row r="177" spans="1:124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</row>
    <row r="178" spans="1:124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</row>
    <row r="179" spans="1:124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</row>
    <row r="180" spans="1:124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</row>
    <row r="181" spans="1:124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</row>
    <row r="182" spans="1:124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</row>
    <row r="183" spans="1:124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</row>
    <row r="184" spans="1:124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</row>
    <row r="185" spans="1:124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</row>
    <row r="186" spans="1:124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</row>
    <row r="187" spans="1:124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</row>
    <row r="188" spans="1:124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</row>
    <row r="189" spans="1:124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</row>
    <row r="190" spans="1:124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</row>
    <row r="191" spans="1:124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</row>
    <row r="192" spans="1:124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</row>
    <row r="193" spans="1:124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</row>
    <row r="194" spans="1:124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</row>
    <row r="195" spans="1:124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</row>
    <row r="196" spans="1:124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</row>
    <row r="197" spans="1:124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</row>
    <row r="198" spans="1:124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</row>
    <row r="199" spans="1:124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</row>
    <row r="200" spans="1:124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</row>
    <row r="201" spans="1:124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</row>
    <row r="202" spans="1:124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</row>
    <row r="203" spans="1:124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</row>
    <row r="204" spans="1:124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</row>
    <row r="205" spans="1:124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</row>
    <row r="206" spans="1:124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</row>
    <row r="207" spans="1:124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</row>
    <row r="208" spans="1:124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</row>
    <row r="209" spans="1:124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</row>
    <row r="210" spans="1:124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</row>
    <row r="211" spans="1:124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</row>
    <row r="212" spans="1:124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</row>
    <row r="213" spans="1:124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</row>
    <row r="214" spans="1:124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</row>
    <row r="215" spans="1:124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</row>
    <row r="216" spans="1:124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</row>
    <row r="217" spans="1:124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</row>
    <row r="218" spans="1:124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</row>
    <row r="219" spans="1:124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</row>
    <row r="220" spans="1:124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</row>
    <row r="221" spans="1:124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</row>
    <row r="222" spans="1:124" ht="15.75" thickBot="1" x14ac:dyDescent="0.3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</row>
    <row r="223" spans="1:124" x14ac:dyDescent="0.25">
      <c r="A223" s="26"/>
      <c r="B223" s="26"/>
      <c r="C223" s="26"/>
      <c r="D223" s="26"/>
      <c r="E223" s="26"/>
      <c r="F223" s="26"/>
      <c r="G223" s="26"/>
      <c r="H223" s="48"/>
      <c r="I223" s="49"/>
      <c r="J223" s="49"/>
      <c r="K223" s="49"/>
      <c r="L223" s="49"/>
      <c r="M223" s="49"/>
      <c r="N223" s="49"/>
      <c r="O223" s="49"/>
      <c r="P223" s="49"/>
      <c r="Q223" s="49"/>
      <c r="R223" s="91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</row>
    <row r="224" spans="1:124" x14ac:dyDescent="0.25">
      <c r="A224" s="26"/>
      <c r="B224" s="26"/>
      <c r="C224" s="26"/>
      <c r="D224" s="26"/>
      <c r="E224" s="26"/>
      <c r="F224" s="26"/>
      <c r="G224" s="26"/>
      <c r="H224" s="51"/>
      <c r="I224" s="52"/>
      <c r="J224" s="52"/>
      <c r="K224" s="52"/>
      <c r="L224" s="52"/>
      <c r="M224" s="52"/>
      <c r="N224" s="52"/>
      <c r="O224" s="52"/>
      <c r="P224" s="52"/>
      <c r="Q224" s="52"/>
      <c r="R224" s="92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</row>
    <row r="225" spans="1:124" x14ac:dyDescent="0.25">
      <c r="A225" s="26"/>
      <c r="B225" s="26"/>
      <c r="C225" s="26"/>
      <c r="D225" s="26"/>
      <c r="E225" s="26"/>
      <c r="F225" s="26"/>
      <c r="G225" s="26"/>
      <c r="H225" s="51"/>
      <c r="I225" s="52"/>
      <c r="J225" s="52"/>
      <c r="K225" s="52"/>
      <c r="L225" s="52"/>
      <c r="M225" s="52"/>
      <c r="N225" s="52"/>
      <c r="O225" s="52"/>
      <c r="P225" s="52"/>
      <c r="Q225" s="52"/>
      <c r="R225" s="92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</row>
    <row r="226" spans="1:124" x14ac:dyDescent="0.25">
      <c r="A226" s="26"/>
      <c r="B226" s="26"/>
      <c r="C226" s="26"/>
      <c r="D226" s="26"/>
      <c r="E226" s="26"/>
      <c r="F226" s="26"/>
      <c r="G226" s="26"/>
      <c r="H226" s="51"/>
      <c r="I226" s="52"/>
      <c r="J226" s="52"/>
      <c r="K226" s="52"/>
      <c r="L226" s="52"/>
      <c r="M226" s="52"/>
      <c r="N226" s="52"/>
      <c r="O226" s="52"/>
      <c r="P226" s="52"/>
      <c r="Q226" s="52"/>
      <c r="R226" s="92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</row>
    <row r="227" spans="1:124" x14ac:dyDescent="0.25">
      <c r="A227" s="26"/>
      <c r="B227" s="26"/>
      <c r="C227" s="26"/>
      <c r="D227" s="26"/>
      <c r="E227" s="26"/>
      <c r="F227" s="26"/>
      <c r="G227" s="26"/>
      <c r="H227" s="51"/>
      <c r="I227" s="52"/>
      <c r="J227" s="52"/>
      <c r="K227" s="52"/>
      <c r="L227" s="52"/>
      <c r="M227" s="52"/>
      <c r="N227" s="52"/>
      <c r="O227" s="52"/>
      <c r="P227" s="52"/>
      <c r="Q227" s="52"/>
      <c r="R227" s="92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</row>
    <row r="228" spans="1:124" x14ac:dyDescent="0.25">
      <c r="A228" s="26"/>
      <c r="B228" s="26"/>
      <c r="C228" s="26"/>
      <c r="D228" s="26"/>
      <c r="E228" s="26"/>
      <c r="F228" s="26"/>
      <c r="G228" s="26"/>
      <c r="H228" s="51"/>
      <c r="I228" s="52"/>
      <c r="J228" s="52"/>
      <c r="K228" s="52"/>
      <c r="L228" s="52"/>
      <c r="M228" s="52"/>
      <c r="N228" s="52"/>
      <c r="O228" s="52"/>
      <c r="P228" s="52"/>
      <c r="Q228" s="52"/>
      <c r="R228" s="92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</row>
    <row r="229" spans="1:124" x14ac:dyDescent="0.25">
      <c r="A229" s="26"/>
      <c r="B229" s="26"/>
      <c r="C229" s="26"/>
      <c r="D229" s="26"/>
      <c r="E229" s="26"/>
      <c r="F229" s="26"/>
      <c r="G229" s="26"/>
      <c r="H229" s="51"/>
      <c r="I229" s="52"/>
      <c r="J229" s="52"/>
      <c r="K229" s="52"/>
      <c r="L229" s="52"/>
      <c r="M229" s="52"/>
      <c r="N229" s="52"/>
      <c r="O229" s="52"/>
      <c r="P229" s="52"/>
      <c r="Q229" s="52"/>
      <c r="R229" s="92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</row>
    <row r="230" spans="1:124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</row>
    <row r="231" spans="1:124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</row>
    <row r="232" spans="1:124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</row>
    <row r="233" spans="1:124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</row>
    <row r="234" spans="1:124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</row>
    <row r="235" spans="1:124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</row>
    <row r="236" spans="1:124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</row>
    <row r="237" spans="1:124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</row>
    <row r="238" spans="1:124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</row>
    <row r="239" spans="1:124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</row>
    <row r="240" spans="1:124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</row>
    <row r="241" spans="1:124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</row>
    <row r="242" spans="1:124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</row>
    <row r="243" spans="1:124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</row>
    <row r="244" spans="1:124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</row>
    <row r="245" spans="1:124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</row>
    <row r="246" spans="1:124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</row>
    <row r="247" spans="1:124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</row>
    <row r="248" spans="1:124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</row>
    <row r="249" spans="1:124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</row>
    <row r="250" spans="1:124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</row>
    <row r="251" spans="1:124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</row>
    <row r="252" spans="1:124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</row>
    <row r="253" spans="1:124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</row>
    <row r="254" spans="1:124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</row>
    <row r="255" spans="1:124" x14ac:dyDescent="0.25"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</row>
    <row r="256" spans="1:124" x14ac:dyDescent="0.25"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</row>
    <row r="257" spans="54:124" x14ac:dyDescent="0.25"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</row>
    <row r="258" spans="54:124" x14ac:dyDescent="0.25"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</row>
    <row r="259" spans="54:124" x14ac:dyDescent="0.25"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</row>
    <row r="260" spans="54:124" x14ac:dyDescent="0.25"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</row>
    <row r="261" spans="54:124" x14ac:dyDescent="0.25"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</row>
    <row r="262" spans="54:124" x14ac:dyDescent="0.25"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</row>
    <row r="263" spans="54:124" x14ac:dyDescent="0.25"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</row>
    <row r="264" spans="54:124" x14ac:dyDescent="0.25"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</row>
    <row r="265" spans="54:124" x14ac:dyDescent="0.25"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</row>
    <row r="266" spans="54:124" x14ac:dyDescent="0.25"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</row>
    <row r="267" spans="54:124" x14ac:dyDescent="0.25"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</row>
    <row r="268" spans="54:124" x14ac:dyDescent="0.25"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</row>
    <row r="269" spans="54:124" x14ac:dyDescent="0.25"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</row>
    <row r="270" spans="54:124" x14ac:dyDescent="0.25"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</row>
    <row r="271" spans="54:124" x14ac:dyDescent="0.25"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</row>
    <row r="272" spans="54:124" x14ac:dyDescent="0.25"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</row>
    <row r="273" spans="54:124" x14ac:dyDescent="0.25"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</row>
    <row r="274" spans="54:124" x14ac:dyDescent="0.25"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</row>
    <row r="275" spans="54:124" x14ac:dyDescent="0.25"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</row>
    <row r="276" spans="54:124" x14ac:dyDescent="0.25"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</row>
    <row r="277" spans="54:124" x14ac:dyDescent="0.25"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</row>
    <row r="278" spans="54:124" x14ac:dyDescent="0.25"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</row>
    <row r="279" spans="54:124" x14ac:dyDescent="0.25"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</row>
    <row r="280" spans="54:124" x14ac:dyDescent="0.25"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</row>
    <row r="281" spans="54:124" x14ac:dyDescent="0.25"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</row>
    <row r="282" spans="54:124" x14ac:dyDescent="0.25"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</row>
    <row r="283" spans="54:124" x14ac:dyDescent="0.25"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</row>
    <row r="284" spans="54:124" x14ac:dyDescent="0.25"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</row>
    <row r="285" spans="54:124" x14ac:dyDescent="0.25"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</row>
    <row r="286" spans="54:124" x14ac:dyDescent="0.25"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</row>
    <row r="287" spans="54:124" x14ac:dyDescent="0.25"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</row>
    <row r="288" spans="54:124" x14ac:dyDescent="0.25"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</row>
    <row r="289" spans="54:124" x14ac:dyDescent="0.25"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</row>
    <row r="290" spans="54:124" x14ac:dyDescent="0.25"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</row>
    <row r="291" spans="54:124" x14ac:dyDescent="0.25"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</row>
    <row r="292" spans="54:124" x14ac:dyDescent="0.25"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</row>
    <row r="293" spans="54:124" x14ac:dyDescent="0.25"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</row>
    <row r="294" spans="54:124" x14ac:dyDescent="0.25"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</row>
    <row r="295" spans="54:124" x14ac:dyDescent="0.25"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</row>
    <row r="296" spans="54:124" x14ac:dyDescent="0.25"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</row>
    <row r="297" spans="54:124" x14ac:dyDescent="0.25"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</row>
    <row r="298" spans="54:124" x14ac:dyDescent="0.25"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</row>
    <row r="299" spans="54:124" x14ac:dyDescent="0.25"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</row>
    <row r="300" spans="54:124" x14ac:dyDescent="0.25"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</row>
    <row r="301" spans="54:124" x14ac:dyDescent="0.25"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</row>
    <row r="302" spans="54:124" x14ac:dyDescent="0.25"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</row>
    <row r="303" spans="54:124" x14ac:dyDescent="0.25"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</row>
    <row r="304" spans="54:124" x14ac:dyDescent="0.25"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</row>
    <row r="305" spans="54:124" x14ac:dyDescent="0.25"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</row>
    <row r="306" spans="54:124" x14ac:dyDescent="0.25"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</row>
    <row r="307" spans="54:124" x14ac:dyDescent="0.25"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</row>
    <row r="308" spans="54:124" x14ac:dyDescent="0.25"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</row>
    <row r="309" spans="54:124" x14ac:dyDescent="0.25"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</row>
    <row r="310" spans="54:124" x14ac:dyDescent="0.25"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</row>
    <row r="311" spans="54:124" x14ac:dyDescent="0.25"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</row>
    <row r="312" spans="54:124" x14ac:dyDescent="0.25"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</row>
    <row r="313" spans="54:124" x14ac:dyDescent="0.25"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</row>
    <row r="314" spans="54:124" x14ac:dyDescent="0.25"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</row>
    <row r="315" spans="54:124" x14ac:dyDescent="0.25"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</row>
    <row r="316" spans="54:124" x14ac:dyDescent="0.25"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</row>
    <row r="317" spans="54:124" x14ac:dyDescent="0.25"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</row>
    <row r="318" spans="54:124" x14ac:dyDescent="0.25"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</row>
    <row r="319" spans="54:124" x14ac:dyDescent="0.25"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</row>
    <row r="320" spans="54:124" x14ac:dyDescent="0.25"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</row>
    <row r="321" spans="54:63" x14ac:dyDescent="0.25"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</row>
    <row r="322" spans="54:63" x14ac:dyDescent="0.25"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</row>
    <row r="323" spans="54:63" x14ac:dyDescent="0.25"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</row>
    <row r="324" spans="54:63" x14ac:dyDescent="0.25"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</row>
    <row r="325" spans="54:63" x14ac:dyDescent="0.25"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</row>
    <row r="326" spans="54:63" x14ac:dyDescent="0.25"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</row>
    <row r="327" spans="54:63" x14ac:dyDescent="0.25"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</row>
    <row r="328" spans="54:63" x14ac:dyDescent="0.25"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</row>
    <row r="329" spans="54:63" x14ac:dyDescent="0.25"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</row>
    <row r="330" spans="54:63" x14ac:dyDescent="0.25"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</row>
    <row r="331" spans="54:63" x14ac:dyDescent="0.25"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</row>
    <row r="332" spans="54:63" x14ac:dyDescent="0.25"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</row>
    <row r="333" spans="54:63" x14ac:dyDescent="0.25"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</row>
    <row r="334" spans="54:63" x14ac:dyDescent="0.25"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</row>
    <row r="335" spans="54:63" x14ac:dyDescent="0.25"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</row>
    <row r="336" spans="54:63" x14ac:dyDescent="0.25"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</row>
    <row r="337" spans="54:63" x14ac:dyDescent="0.25"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</row>
    <row r="338" spans="54:63" x14ac:dyDescent="0.25"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</row>
    <row r="339" spans="54:63" x14ac:dyDescent="0.25"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</row>
    <row r="340" spans="54:63" x14ac:dyDescent="0.25"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</row>
    <row r="341" spans="54:63" x14ac:dyDescent="0.25"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</row>
    <row r="342" spans="54:63" x14ac:dyDescent="0.25"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</row>
    <row r="343" spans="54:63" x14ac:dyDescent="0.25"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</row>
    <row r="344" spans="54:63" x14ac:dyDescent="0.25"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</row>
    <row r="345" spans="54:63" x14ac:dyDescent="0.25"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</row>
    <row r="346" spans="54:63" x14ac:dyDescent="0.25"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</row>
    <row r="347" spans="54:63" x14ac:dyDescent="0.25"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</row>
    <row r="348" spans="54:63" x14ac:dyDescent="0.25"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</row>
    <row r="349" spans="54:63" x14ac:dyDescent="0.25"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</row>
    <row r="350" spans="54:63" x14ac:dyDescent="0.25"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</row>
    <row r="351" spans="54:63" x14ac:dyDescent="0.25"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</row>
    <row r="352" spans="54:63" x14ac:dyDescent="0.25"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</row>
    <row r="353" spans="54:63" x14ac:dyDescent="0.25"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</row>
    <row r="354" spans="54:63" x14ac:dyDescent="0.25"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</row>
    <row r="355" spans="54:63" x14ac:dyDescent="0.25"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</row>
    <row r="356" spans="54:63" x14ac:dyDescent="0.25"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</row>
    <row r="357" spans="54:63" x14ac:dyDescent="0.25"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</row>
    <row r="358" spans="54:63" x14ac:dyDescent="0.25"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</row>
    <row r="359" spans="54:63" x14ac:dyDescent="0.25"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</row>
    <row r="360" spans="54:63" x14ac:dyDescent="0.25"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</row>
    <row r="361" spans="54:63" x14ac:dyDescent="0.25"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</row>
    <row r="362" spans="54:63" x14ac:dyDescent="0.25"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</row>
    <row r="363" spans="54:63" x14ac:dyDescent="0.25"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</row>
    <row r="364" spans="54:63" x14ac:dyDescent="0.25"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</row>
    <row r="365" spans="54:63" x14ac:dyDescent="0.25"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</row>
    <row r="366" spans="54:63" x14ac:dyDescent="0.25"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</row>
    <row r="367" spans="54:63" x14ac:dyDescent="0.25"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</row>
    <row r="368" spans="54:63" x14ac:dyDescent="0.25"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</row>
    <row r="369" spans="54:63" x14ac:dyDescent="0.25"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</row>
    <row r="370" spans="54:63" x14ac:dyDescent="0.25"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</row>
    <row r="371" spans="54:63" x14ac:dyDescent="0.25"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</row>
    <row r="372" spans="54:63" x14ac:dyDescent="0.25"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</row>
    <row r="373" spans="54:63" x14ac:dyDescent="0.25"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</row>
    <row r="374" spans="54:63" x14ac:dyDescent="0.25"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</row>
    <row r="375" spans="54:63" x14ac:dyDescent="0.25"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</row>
    <row r="376" spans="54:63" x14ac:dyDescent="0.25"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</row>
    <row r="377" spans="54:63" x14ac:dyDescent="0.25"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</row>
    <row r="378" spans="54:63" x14ac:dyDescent="0.25"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</row>
    <row r="379" spans="54:63" x14ac:dyDescent="0.25"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</row>
    <row r="380" spans="54:63" x14ac:dyDescent="0.25"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</row>
    <row r="381" spans="54:63" x14ac:dyDescent="0.25"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</row>
    <row r="382" spans="54:63" x14ac:dyDescent="0.25"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</row>
    <row r="383" spans="54:63" x14ac:dyDescent="0.25"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</row>
    <row r="384" spans="54:63" x14ac:dyDescent="0.25"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</row>
    <row r="385" spans="54:63" x14ac:dyDescent="0.25"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</row>
    <row r="386" spans="54:63" x14ac:dyDescent="0.25"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</row>
    <row r="387" spans="54:63" x14ac:dyDescent="0.25"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</row>
    <row r="388" spans="54:63" x14ac:dyDescent="0.25"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</row>
    <row r="389" spans="54:63" x14ac:dyDescent="0.25"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</row>
    <row r="390" spans="54:63" x14ac:dyDescent="0.25"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</row>
    <row r="391" spans="54:63" x14ac:dyDescent="0.25"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</row>
    <row r="392" spans="54:63" x14ac:dyDescent="0.25"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</row>
    <row r="393" spans="54:63" x14ac:dyDescent="0.25"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</row>
    <row r="394" spans="54:63" x14ac:dyDescent="0.25"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</row>
    <row r="395" spans="54:63" x14ac:dyDescent="0.25"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</row>
    <row r="396" spans="54:63" x14ac:dyDescent="0.25"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</row>
    <row r="397" spans="54:63" x14ac:dyDescent="0.25"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</row>
    <row r="398" spans="54:63" x14ac:dyDescent="0.25"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</row>
    <row r="399" spans="54:63" x14ac:dyDescent="0.25"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</row>
    <row r="400" spans="54:63" x14ac:dyDescent="0.25"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</row>
    <row r="401" spans="54:63" x14ac:dyDescent="0.25"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</row>
    <row r="402" spans="54:63" x14ac:dyDescent="0.25"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</row>
    <row r="403" spans="54:63" x14ac:dyDescent="0.25"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</row>
    <row r="404" spans="54:63" x14ac:dyDescent="0.25"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</row>
    <row r="405" spans="54:63" x14ac:dyDescent="0.25"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</row>
    <row r="406" spans="54:63" x14ac:dyDescent="0.25"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</row>
    <row r="407" spans="54:63" x14ac:dyDescent="0.25"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</row>
    <row r="408" spans="54:63" x14ac:dyDescent="0.25"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</row>
    <row r="409" spans="54:63" x14ac:dyDescent="0.25"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</row>
    <row r="410" spans="54:63" x14ac:dyDescent="0.25"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</row>
    <row r="411" spans="54:63" x14ac:dyDescent="0.25"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</row>
    <row r="412" spans="54:63" x14ac:dyDescent="0.25"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</row>
    <row r="413" spans="54:63" x14ac:dyDescent="0.25"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</row>
    <row r="414" spans="54:63" x14ac:dyDescent="0.25"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</row>
    <row r="415" spans="54:63" x14ac:dyDescent="0.25"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</row>
    <row r="416" spans="54:63" x14ac:dyDescent="0.25"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</row>
    <row r="417" spans="54:63" x14ac:dyDescent="0.25"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</row>
    <row r="418" spans="54:63" x14ac:dyDescent="0.25"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</row>
    <row r="419" spans="54:63" x14ac:dyDescent="0.25"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</row>
    <row r="420" spans="54:63" x14ac:dyDescent="0.25"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</row>
    <row r="421" spans="54:63" x14ac:dyDescent="0.25"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</row>
    <row r="422" spans="54:63" x14ac:dyDescent="0.25"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</row>
    <row r="423" spans="54:63" x14ac:dyDescent="0.25"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</row>
    <row r="424" spans="54:63" x14ac:dyDescent="0.25"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</row>
    <row r="425" spans="54:63" x14ac:dyDescent="0.25"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</row>
    <row r="426" spans="54:63" x14ac:dyDescent="0.25"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</row>
    <row r="427" spans="54:63" x14ac:dyDescent="0.25"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</row>
    <row r="428" spans="54:63" x14ac:dyDescent="0.25"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</row>
    <row r="429" spans="54:63" x14ac:dyDescent="0.25"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</row>
    <row r="430" spans="54:63" x14ac:dyDescent="0.25"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</row>
    <row r="431" spans="54:63" x14ac:dyDescent="0.25"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</row>
    <row r="432" spans="54:63" x14ac:dyDescent="0.25"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</row>
    <row r="433" spans="54:63" x14ac:dyDescent="0.25"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</row>
    <row r="434" spans="54:63" x14ac:dyDescent="0.25"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</row>
    <row r="435" spans="54:63" x14ac:dyDescent="0.25"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</row>
    <row r="436" spans="54:63" x14ac:dyDescent="0.25"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</row>
    <row r="437" spans="54:63" x14ac:dyDescent="0.25"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</row>
    <row r="438" spans="54:63" x14ac:dyDescent="0.25"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</row>
    <row r="439" spans="54:63" x14ac:dyDescent="0.25"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</row>
    <row r="440" spans="54:63" x14ac:dyDescent="0.25"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</row>
    <row r="441" spans="54:63" x14ac:dyDescent="0.25"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</row>
    <row r="442" spans="54:63" x14ac:dyDescent="0.25"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</row>
    <row r="443" spans="54:63" x14ac:dyDescent="0.25"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</row>
    <row r="444" spans="54:63" x14ac:dyDescent="0.25"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</row>
    <row r="445" spans="54:63" x14ac:dyDescent="0.25"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</row>
    <row r="446" spans="54:63" x14ac:dyDescent="0.25"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</row>
    <row r="447" spans="54:63" x14ac:dyDescent="0.25"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</row>
    <row r="448" spans="54:63" x14ac:dyDescent="0.25"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</row>
    <row r="449" spans="54:63" x14ac:dyDescent="0.25"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</row>
    <row r="450" spans="54:63" x14ac:dyDescent="0.25"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</row>
    <row r="451" spans="54:63" x14ac:dyDescent="0.25"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</row>
    <row r="452" spans="54:63" x14ac:dyDescent="0.25"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</row>
    <row r="453" spans="54:63" x14ac:dyDescent="0.25"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</row>
    <row r="454" spans="54:63" x14ac:dyDescent="0.25"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</row>
    <row r="455" spans="54:63" x14ac:dyDescent="0.25"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</row>
    <row r="456" spans="54:63" x14ac:dyDescent="0.25"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</row>
    <row r="457" spans="54:63" x14ac:dyDescent="0.25"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</row>
    <row r="458" spans="54:63" x14ac:dyDescent="0.25"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</row>
    <row r="459" spans="54:63" x14ac:dyDescent="0.25"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</row>
    <row r="460" spans="54:63" x14ac:dyDescent="0.25"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</row>
    <row r="461" spans="54:63" x14ac:dyDescent="0.25"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</row>
    <row r="462" spans="54:63" x14ac:dyDescent="0.25"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</row>
    <row r="463" spans="54:63" x14ac:dyDescent="0.25"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</row>
    <row r="464" spans="54:63" x14ac:dyDescent="0.25"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</row>
    <row r="465" spans="54:63" x14ac:dyDescent="0.25"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</row>
    <row r="466" spans="54:63" x14ac:dyDescent="0.25"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</row>
    <row r="467" spans="54:63" x14ac:dyDescent="0.25"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</row>
    <row r="468" spans="54:63" x14ac:dyDescent="0.25"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</row>
    <row r="469" spans="54:63" x14ac:dyDescent="0.25"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</row>
    <row r="470" spans="54:63" x14ac:dyDescent="0.25"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</row>
    <row r="471" spans="54:63" x14ac:dyDescent="0.25"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</row>
    <row r="472" spans="54:63" x14ac:dyDescent="0.25"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</row>
    <row r="473" spans="54:63" x14ac:dyDescent="0.25"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</row>
    <row r="474" spans="54:63" x14ac:dyDescent="0.25"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</row>
    <row r="475" spans="54:63" x14ac:dyDescent="0.25"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</row>
    <row r="476" spans="54:63" x14ac:dyDescent="0.25"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</row>
    <row r="477" spans="54:63" x14ac:dyDescent="0.25"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</row>
    <row r="478" spans="54:63" x14ac:dyDescent="0.25"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</row>
    <row r="479" spans="54:63" x14ac:dyDescent="0.25"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</row>
    <row r="480" spans="54:63" x14ac:dyDescent="0.25"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</row>
    <row r="481" spans="54:63" x14ac:dyDescent="0.25"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</row>
    <row r="482" spans="54:63" x14ac:dyDescent="0.25"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</row>
    <row r="483" spans="54:63" x14ac:dyDescent="0.25"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</row>
    <row r="484" spans="54:63" x14ac:dyDescent="0.25"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</row>
    <row r="485" spans="54:63" x14ac:dyDescent="0.25"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</row>
    <row r="486" spans="54:63" x14ac:dyDescent="0.25"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</row>
    <row r="487" spans="54:63" x14ac:dyDescent="0.25"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</row>
    <row r="488" spans="54:63" x14ac:dyDescent="0.25"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</row>
    <row r="489" spans="54:63" x14ac:dyDescent="0.25"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</row>
    <row r="490" spans="54:63" x14ac:dyDescent="0.25"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</row>
    <row r="491" spans="54:63" x14ac:dyDescent="0.25"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</row>
    <row r="492" spans="54:63" x14ac:dyDescent="0.25"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</row>
    <row r="493" spans="54:63" x14ac:dyDescent="0.25"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</row>
    <row r="494" spans="54:63" x14ac:dyDescent="0.25"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</row>
    <row r="495" spans="54:63" x14ac:dyDescent="0.25"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</row>
    <row r="496" spans="54:63" x14ac:dyDescent="0.25"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</row>
    <row r="497" spans="54:63" x14ac:dyDescent="0.25"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</row>
    <row r="498" spans="54:63" x14ac:dyDescent="0.25"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</row>
    <row r="499" spans="54:63" x14ac:dyDescent="0.25"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</row>
    <row r="500" spans="54:63" x14ac:dyDescent="0.25"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</row>
    <row r="501" spans="54:63" x14ac:dyDescent="0.25"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</row>
    <row r="502" spans="54:63" x14ac:dyDescent="0.25"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</row>
    <row r="503" spans="54:63" x14ac:dyDescent="0.25"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</row>
    <row r="504" spans="54:63" x14ac:dyDescent="0.25"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</row>
    <row r="505" spans="54:63" x14ac:dyDescent="0.25"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</row>
    <row r="506" spans="54:63" x14ac:dyDescent="0.25"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</row>
    <row r="507" spans="54:63" x14ac:dyDescent="0.25"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</row>
    <row r="508" spans="54:63" x14ac:dyDescent="0.25"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</row>
    <row r="509" spans="54:63" x14ac:dyDescent="0.25"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</row>
    <row r="510" spans="54:63" x14ac:dyDescent="0.25"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</row>
    <row r="511" spans="54:63" x14ac:dyDescent="0.25"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</row>
    <row r="512" spans="54:63" x14ac:dyDescent="0.25"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</row>
    <row r="513" spans="54:63" x14ac:dyDescent="0.25"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</row>
    <row r="514" spans="54:63" x14ac:dyDescent="0.25"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</row>
    <row r="515" spans="54:63" x14ac:dyDescent="0.25"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</row>
    <row r="516" spans="54:63" x14ac:dyDescent="0.25"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</row>
    <row r="517" spans="54:63" x14ac:dyDescent="0.25"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</row>
    <row r="518" spans="54:63" x14ac:dyDescent="0.25"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</row>
    <row r="519" spans="54:63" x14ac:dyDescent="0.25"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</row>
    <row r="520" spans="54:63" x14ac:dyDescent="0.25"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</row>
    <row r="521" spans="54:63" x14ac:dyDescent="0.25"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</row>
    <row r="522" spans="54:63" x14ac:dyDescent="0.25"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</row>
    <row r="523" spans="54:63" x14ac:dyDescent="0.25"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</row>
    <row r="524" spans="54:63" x14ac:dyDescent="0.25"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</row>
    <row r="525" spans="54:63" x14ac:dyDescent="0.25"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</row>
    <row r="526" spans="54:63" x14ac:dyDescent="0.25"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</row>
    <row r="527" spans="54:63" x14ac:dyDescent="0.25"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</row>
    <row r="528" spans="54:63" x14ac:dyDescent="0.25"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</row>
    <row r="529" spans="54:63" x14ac:dyDescent="0.25"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</row>
    <row r="530" spans="54:63" x14ac:dyDescent="0.25"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</row>
    <row r="531" spans="54:63" x14ac:dyDescent="0.25"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</row>
    <row r="532" spans="54:63" x14ac:dyDescent="0.25"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</row>
    <row r="533" spans="54:63" x14ac:dyDescent="0.25"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</row>
    <row r="534" spans="54:63" x14ac:dyDescent="0.25"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</row>
    <row r="535" spans="54:63" x14ac:dyDescent="0.25"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</row>
    <row r="536" spans="54:63" x14ac:dyDescent="0.25"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</row>
    <row r="537" spans="54:63" x14ac:dyDescent="0.25"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</row>
    <row r="538" spans="54:63" x14ac:dyDescent="0.25"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</row>
    <row r="539" spans="54:63" x14ac:dyDescent="0.25"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</row>
    <row r="540" spans="54:63" x14ac:dyDescent="0.25"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</row>
    <row r="541" spans="54:63" x14ac:dyDescent="0.25"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</row>
    <row r="542" spans="54:63" x14ac:dyDescent="0.25"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</row>
    <row r="543" spans="54:63" x14ac:dyDescent="0.25"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</row>
    <row r="544" spans="54:63" x14ac:dyDescent="0.25"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</row>
    <row r="545" spans="54:63" x14ac:dyDescent="0.25"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</row>
    <row r="546" spans="54:63" x14ac:dyDescent="0.25"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</row>
    <row r="547" spans="54:63" x14ac:dyDescent="0.25"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</row>
    <row r="548" spans="54:63" x14ac:dyDescent="0.25"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</row>
    <row r="549" spans="54:63" x14ac:dyDescent="0.25"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</row>
    <row r="550" spans="54:63" x14ac:dyDescent="0.25"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</row>
    <row r="551" spans="54:63" x14ac:dyDescent="0.25"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</row>
    <row r="552" spans="54:63" x14ac:dyDescent="0.25"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</row>
    <row r="553" spans="54:63" x14ac:dyDescent="0.25"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</row>
    <row r="554" spans="54:63" x14ac:dyDescent="0.25"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</row>
    <row r="555" spans="54:63" x14ac:dyDescent="0.25"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</row>
    <row r="556" spans="54:63" x14ac:dyDescent="0.25"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</row>
    <row r="557" spans="54:63" x14ac:dyDescent="0.25"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</row>
    <row r="558" spans="54:63" x14ac:dyDescent="0.25"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</row>
    <row r="559" spans="54:63" x14ac:dyDescent="0.25"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</row>
    <row r="560" spans="54:63" x14ac:dyDescent="0.25"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</row>
    <row r="561" spans="54:63" x14ac:dyDescent="0.25"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</row>
    <row r="562" spans="54:63" x14ac:dyDescent="0.25"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</row>
    <row r="563" spans="54:63" x14ac:dyDescent="0.25"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</row>
    <row r="564" spans="54:63" x14ac:dyDescent="0.25"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</row>
    <row r="565" spans="54:63" x14ac:dyDescent="0.25"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</row>
    <row r="566" spans="54:63" x14ac:dyDescent="0.25"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</row>
    <row r="567" spans="54:63" x14ac:dyDescent="0.25"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</row>
    <row r="568" spans="54:63" x14ac:dyDescent="0.25"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</row>
    <row r="569" spans="54:63" x14ac:dyDescent="0.25"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</row>
    <row r="570" spans="54:63" x14ac:dyDescent="0.25"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</row>
    <row r="571" spans="54:63" x14ac:dyDescent="0.25"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</row>
    <row r="572" spans="54:63" x14ac:dyDescent="0.25"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</row>
    <row r="573" spans="54:63" x14ac:dyDescent="0.25"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</row>
    <row r="574" spans="54:63" x14ac:dyDescent="0.25"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</row>
    <row r="575" spans="54:63" x14ac:dyDescent="0.25"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</row>
    <row r="576" spans="54:63" x14ac:dyDescent="0.25"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</row>
    <row r="577" spans="54:63" x14ac:dyDescent="0.25"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</row>
    <row r="578" spans="54:63" x14ac:dyDescent="0.25"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</row>
    <row r="579" spans="54:63" x14ac:dyDescent="0.25"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</row>
    <row r="580" spans="54:63" x14ac:dyDescent="0.25"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</row>
    <row r="581" spans="54:63" x14ac:dyDescent="0.25"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</row>
    <row r="582" spans="54:63" x14ac:dyDescent="0.25"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</row>
    <row r="583" spans="54:63" x14ac:dyDescent="0.25"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</row>
    <row r="584" spans="54:63" x14ac:dyDescent="0.25"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</row>
    <row r="585" spans="54:63" x14ac:dyDescent="0.25"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</row>
    <row r="586" spans="54:63" x14ac:dyDescent="0.25"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</row>
    <row r="587" spans="54:63" x14ac:dyDescent="0.25"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</row>
    <row r="588" spans="54:63" x14ac:dyDescent="0.25"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</row>
    <row r="589" spans="54:63" x14ac:dyDescent="0.25"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</row>
    <row r="590" spans="54:63" x14ac:dyDescent="0.25"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</row>
    <row r="591" spans="54:63" x14ac:dyDescent="0.25"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</row>
    <row r="592" spans="54:63" x14ac:dyDescent="0.25"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</row>
    <row r="593" spans="54:63" x14ac:dyDescent="0.25"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</row>
    <row r="594" spans="54:63" x14ac:dyDescent="0.25"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</row>
    <row r="595" spans="54:63" x14ac:dyDescent="0.25"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</row>
    <row r="596" spans="54:63" x14ac:dyDescent="0.25"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</row>
    <row r="597" spans="54:63" x14ac:dyDescent="0.25"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</row>
    <row r="598" spans="54:63" x14ac:dyDescent="0.25"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</row>
    <row r="599" spans="54:63" x14ac:dyDescent="0.25"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</row>
    <row r="600" spans="54:63" x14ac:dyDescent="0.25"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</row>
    <row r="601" spans="54:63" x14ac:dyDescent="0.25"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</row>
    <row r="602" spans="54:63" x14ac:dyDescent="0.25"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</row>
    <row r="603" spans="54:63" x14ac:dyDescent="0.25"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</row>
    <row r="604" spans="54:63" x14ac:dyDescent="0.25"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</row>
    <row r="605" spans="54:63" x14ac:dyDescent="0.25"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</row>
    <row r="606" spans="54:63" x14ac:dyDescent="0.25"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</row>
    <row r="607" spans="54:63" x14ac:dyDescent="0.25"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</row>
    <row r="608" spans="54:63" x14ac:dyDescent="0.25"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</row>
    <row r="609" spans="54:63" x14ac:dyDescent="0.25"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</row>
    <row r="610" spans="54:63" x14ac:dyDescent="0.25"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</row>
    <row r="611" spans="54:63" x14ac:dyDescent="0.25"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</row>
    <row r="612" spans="54:63" x14ac:dyDescent="0.25"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</row>
    <row r="613" spans="54:63" x14ac:dyDescent="0.25"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</row>
    <row r="614" spans="54:63" x14ac:dyDescent="0.25"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</row>
    <row r="615" spans="54:63" x14ac:dyDescent="0.25"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</row>
    <row r="616" spans="54:63" x14ac:dyDescent="0.25"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</row>
    <row r="617" spans="54:63" x14ac:dyDescent="0.25"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</row>
    <row r="618" spans="54:63" x14ac:dyDescent="0.25"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</row>
    <row r="619" spans="54:63" x14ac:dyDescent="0.25"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</row>
    <row r="620" spans="54:63" x14ac:dyDescent="0.25"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</row>
    <row r="621" spans="54:63" x14ac:dyDescent="0.25"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</row>
    <row r="622" spans="54:63" x14ac:dyDescent="0.25"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</row>
    <row r="623" spans="54:63" x14ac:dyDescent="0.25"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</row>
    <row r="624" spans="54:63" x14ac:dyDescent="0.25"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</row>
    <row r="625" spans="54:63" x14ac:dyDescent="0.25"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</row>
    <row r="626" spans="54:63" x14ac:dyDescent="0.25"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</row>
    <row r="627" spans="54:63" x14ac:dyDescent="0.25"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</row>
    <row r="628" spans="54:63" x14ac:dyDescent="0.25"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</row>
    <row r="629" spans="54:63" x14ac:dyDescent="0.25"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</row>
    <row r="630" spans="54:63" x14ac:dyDescent="0.25"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</row>
    <row r="631" spans="54:63" x14ac:dyDescent="0.25"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</row>
    <row r="632" spans="54:63" x14ac:dyDescent="0.25"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</row>
    <row r="633" spans="54:63" x14ac:dyDescent="0.25"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</row>
    <row r="634" spans="54:63" x14ac:dyDescent="0.25"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</row>
    <row r="635" spans="54:63" x14ac:dyDescent="0.25"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</row>
    <row r="636" spans="54:63" x14ac:dyDescent="0.25"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</row>
    <row r="637" spans="54:63" x14ac:dyDescent="0.25"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</row>
    <row r="638" spans="54:63" x14ac:dyDescent="0.25"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</row>
    <row r="639" spans="54:63" x14ac:dyDescent="0.25"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</row>
    <row r="640" spans="54:63" x14ac:dyDescent="0.25"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</row>
    <row r="641" spans="54:63" x14ac:dyDescent="0.25"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</row>
    <row r="642" spans="54:63" x14ac:dyDescent="0.25"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</row>
    <row r="643" spans="54:63" x14ac:dyDescent="0.25"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</row>
    <row r="644" spans="54:63" x14ac:dyDescent="0.25"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</row>
    <row r="645" spans="54:63" x14ac:dyDescent="0.25"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</row>
    <row r="646" spans="54:63" x14ac:dyDescent="0.25"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</row>
    <row r="647" spans="54:63" x14ac:dyDescent="0.25"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</row>
    <row r="648" spans="54:63" x14ac:dyDescent="0.25"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</row>
    <row r="649" spans="54:63" x14ac:dyDescent="0.25"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</row>
    <row r="650" spans="54:63" x14ac:dyDescent="0.25"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</row>
    <row r="651" spans="54:63" x14ac:dyDescent="0.25"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</row>
    <row r="652" spans="54:63" x14ac:dyDescent="0.25"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</row>
    <row r="653" spans="54:63" x14ac:dyDescent="0.25"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</row>
    <row r="654" spans="54:63" x14ac:dyDescent="0.25"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</row>
    <row r="655" spans="54:63" x14ac:dyDescent="0.25"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</row>
    <row r="656" spans="54:63" x14ac:dyDescent="0.25"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</row>
    <row r="657" spans="54:63" x14ac:dyDescent="0.25"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</row>
    <row r="658" spans="54:63" x14ac:dyDescent="0.25"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</row>
    <row r="659" spans="54:63" x14ac:dyDescent="0.25"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</row>
    <row r="660" spans="54:63" x14ac:dyDescent="0.25"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</row>
    <row r="661" spans="54:63" x14ac:dyDescent="0.25"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</row>
    <row r="662" spans="54:63" x14ac:dyDescent="0.25"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</row>
    <row r="663" spans="54:63" x14ac:dyDescent="0.25"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</row>
    <row r="664" spans="54:63" x14ac:dyDescent="0.25"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</row>
    <row r="665" spans="54:63" x14ac:dyDescent="0.25"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</row>
    <row r="666" spans="54:63" x14ac:dyDescent="0.25"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</row>
    <row r="667" spans="54:63" x14ac:dyDescent="0.25"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</row>
    <row r="668" spans="54:63" x14ac:dyDescent="0.25"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</row>
    <row r="669" spans="54:63" x14ac:dyDescent="0.25"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</row>
    <row r="670" spans="54:63" x14ac:dyDescent="0.25"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</row>
    <row r="671" spans="54:63" x14ac:dyDescent="0.25"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</row>
    <row r="672" spans="54:63" x14ac:dyDescent="0.25"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</row>
    <row r="673" spans="54:63" x14ac:dyDescent="0.25"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</row>
    <row r="674" spans="54:63" x14ac:dyDescent="0.25"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</row>
    <row r="675" spans="54:63" x14ac:dyDescent="0.25"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</row>
    <row r="676" spans="54:63" x14ac:dyDescent="0.25"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</row>
    <row r="677" spans="54:63" x14ac:dyDescent="0.25"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</row>
    <row r="678" spans="54:63" x14ac:dyDescent="0.25"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</row>
    <row r="679" spans="54:63" x14ac:dyDescent="0.25"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</row>
    <row r="680" spans="54:63" x14ac:dyDescent="0.25"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</row>
    <row r="681" spans="54:63" x14ac:dyDescent="0.25"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</row>
    <row r="682" spans="54:63" x14ac:dyDescent="0.25"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</row>
    <row r="683" spans="54:63" x14ac:dyDescent="0.25"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</row>
    <row r="684" spans="54:63" x14ac:dyDescent="0.25"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</row>
    <row r="685" spans="54:63" x14ac:dyDescent="0.25"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</row>
    <row r="686" spans="54:63" x14ac:dyDescent="0.25"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</row>
    <row r="687" spans="54:63" x14ac:dyDescent="0.25"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</row>
    <row r="688" spans="54:63" x14ac:dyDescent="0.25"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</row>
    <row r="689" spans="54:63" x14ac:dyDescent="0.25"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</row>
    <row r="690" spans="54:63" x14ac:dyDescent="0.25"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</row>
    <row r="691" spans="54:63" x14ac:dyDescent="0.25"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</row>
    <row r="692" spans="54:63" x14ac:dyDescent="0.25"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</row>
    <row r="693" spans="54:63" x14ac:dyDescent="0.25"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</row>
    <row r="694" spans="54:63" x14ac:dyDescent="0.25"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</row>
    <row r="695" spans="54:63" x14ac:dyDescent="0.25"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</row>
    <row r="696" spans="54:63" x14ac:dyDescent="0.25"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</row>
    <row r="697" spans="54:63" x14ac:dyDescent="0.25"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</row>
    <row r="698" spans="54:63" x14ac:dyDescent="0.25"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</row>
    <row r="699" spans="54:63" x14ac:dyDescent="0.25"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</row>
    <row r="700" spans="54:63" x14ac:dyDescent="0.25"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</row>
    <row r="701" spans="54:63" x14ac:dyDescent="0.25"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</row>
    <row r="702" spans="54:63" x14ac:dyDescent="0.25"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</row>
    <row r="703" spans="54:63" x14ac:dyDescent="0.25"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</row>
    <row r="704" spans="54:63" x14ac:dyDescent="0.25"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</row>
    <row r="705" spans="54:63" x14ac:dyDescent="0.25"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</row>
    <row r="706" spans="54:63" x14ac:dyDescent="0.25"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</row>
    <row r="707" spans="54:63" x14ac:dyDescent="0.25"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</row>
    <row r="708" spans="54:63" x14ac:dyDescent="0.25"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</row>
    <row r="709" spans="54:63" x14ac:dyDescent="0.25"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</row>
    <row r="710" spans="54:63" x14ac:dyDescent="0.25"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</row>
    <row r="711" spans="54:63" x14ac:dyDescent="0.25"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</row>
    <row r="712" spans="54:63" x14ac:dyDescent="0.25"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</row>
    <row r="713" spans="54:63" x14ac:dyDescent="0.25"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</row>
    <row r="714" spans="54:63" x14ac:dyDescent="0.25"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</row>
    <row r="715" spans="54:63" x14ac:dyDescent="0.25"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</row>
    <row r="716" spans="54:63" x14ac:dyDescent="0.25"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</row>
    <row r="717" spans="54:63" x14ac:dyDescent="0.25"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</row>
    <row r="718" spans="54:63" x14ac:dyDescent="0.25"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</row>
    <row r="719" spans="54:63" x14ac:dyDescent="0.25"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</row>
    <row r="720" spans="54:63" x14ac:dyDescent="0.25"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</row>
    <row r="721" spans="54:63" x14ac:dyDescent="0.25"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</row>
    <row r="722" spans="54:63" x14ac:dyDescent="0.25"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</row>
    <row r="723" spans="54:63" x14ac:dyDescent="0.25"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</row>
    <row r="724" spans="54:63" x14ac:dyDescent="0.25"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</row>
    <row r="725" spans="54:63" x14ac:dyDescent="0.25"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</row>
    <row r="726" spans="54:63" x14ac:dyDescent="0.25"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</row>
    <row r="727" spans="54:63" x14ac:dyDescent="0.25"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</row>
    <row r="728" spans="54:63" x14ac:dyDescent="0.25"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</row>
    <row r="729" spans="54:63" x14ac:dyDescent="0.25"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</row>
    <row r="730" spans="54:63" x14ac:dyDescent="0.25"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</row>
  </sheetData>
  <sheetProtection algorithmName="SHA-512" hashValue="8vQcEphWWPxQO6B5kUSyjhRlTn/0nJ0j9LdXvfONZMAlCYbvRhYcUoPhZZHmFCyprv5lm7s7gKBgLpjyFRE09Q==" saltValue="WlXVZ0OyeuEWS+ev5LDcHQ==" spinCount="100000" sheet="1" objects="1" scenarios="1"/>
  <sortState columnSort="1" ref="R43:AF48">
    <sortCondition ref="R43:AF43"/>
  </sortState>
  <mergeCells count="43">
    <mergeCell ref="AG33:AH33"/>
    <mergeCell ref="AG27:AH27"/>
    <mergeCell ref="R27:AF27"/>
    <mergeCell ref="AK31:AL31"/>
    <mergeCell ref="AK32:AL32"/>
    <mergeCell ref="AG31:AH31"/>
    <mergeCell ref="AG32:AH32"/>
    <mergeCell ref="AP74:BA74"/>
    <mergeCell ref="AP76:AU76"/>
    <mergeCell ref="AP77:AU77"/>
    <mergeCell ref="AP78:AU78"/>
    <mergeCell ref="AK28:AL28"/>
    <mergeCell ref="AK29:AL29"/>
    <mergeCell ref="AK30:AL30"/>
    <mergeCell ref="AP79:AU79"/>
    <mergeCell ref="AP80:AU80"/>
    <mergeCell ref="AV76:BA76"/>
    <mergeCell ref="AV77:BA77"/>
    <mergeCell ref="AV78:BA78"/>
    <mergeCell ref="AV79:BA79"/>
    <mergeCell ref="AV80:BA80"/>
    <mergeCell ref="AP82:BA82"/>
    <mergeCell ref="AP83:BA83"/>
    <mergeCell ref="AP86:AU86"/>
    <mergeCell ref="AP87:AU87"/>
    <mergeCell ref="AV86:BA86"/>
    <mergeCell ref="AV87:BA87"/>
    <mergeCell ref="T15:AH15"/>
    <mergeCell ref="AC6:AM6"/>
    <mergeCell ref="P28:Q28"/>
    <mergeCell ref="P29:Q29"/>
    <mergeCell ref="P30:Q30"/>
    <mergeCell ref="AJ27:AL27"/>
    <mergeCell ref="R20:AC20"/>
    <mergeCell ref="AD20:AI20"/>
    <mergeCell ref="AG28:AH28"/>
    <mergeCell ref="AG29:AH29"/>
    <mergeCell ref="AG30:AH30"/>
    <mergeCell ref="P31:Q31"/>
    <mergeCell ref="P32:Q32"/>
    <mergeCell ref="P33:Q33"/>
    <mergeCell ref="P27:Q27"/>
    <mergeCell ref="B29:L29"/>
  </mergeCells>
  <conditionalFormatting sqref="AG28:AH33">
    <cfRule type="cellIs" dxfId="9" priority="4" operator="equal">
      <formula>15</formula>
    </cfRule>
    <cfRule type="cellIs" dxfId="8" priority="5" operator="equal">
      <formula>14</formula>
    </cfRule>
    <cfRule type="cellIs" dxfId="7" priority="6" operator="equal">
      <formula>13</formula>
    </cfRule>
    <cfRule type="cellIs" dxfId="6" priority="7" operator="equal">
      <formula>12</formula>
    </cfRule>
    <cfRule type="cellIs" dxfId="5" priority="8" operator="equal">
      <formula>11</formula>
    </cfRule>
  </conditionalFormatting>
  <conditionalFormatting sqref="T16:AH16">
    <cfRule type="duplicateValues" dxfId="4" priority="3"/>
  </conditionalFormatting>
  <conditionalFormatting sqref="R21:AC21">
    <cfRule type="duplicateValues" dxfId="3" priority="2"/>
  </conditionalFormatting>
  <conditionalFormatting sqref="AD21:AI21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JA730"/>
  <sheetViews>
    <sheetView workbookViewId="0">
      <selection activeCell="C13" sqref="C13"/>
    </sheetView>
  </sheetViews>
  <sheetFormatPr defaultRowHeight="15" x14ac:dyDescent="0.25"/>
  <cols>
    <col min="3" max="261" width="3.28515625" customWidth="1"/>
  </cols>
  <sheetData>
    <row r="1" spans="1:261" x14ac:dyDescent="0.2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41">
        <f>COUNTIF(C11:Q20,"=11")</f>
        <v>1</v>
      </c>
      <c r="AW1" s="41">
        <f>COUNTIF(C11:Q20,"=1")</f>
        <v>1</v>
      </c>
      <c r="AX1" s="41"/>
      <c r="AY1" s="41">
        <f>COUNTIF(C11:Q20,"=21")</f>
        <v>0</v>
      </c>
      <c r="AZ1" s="29"/>
      <c r="BA1" s="29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31.5" thickBot="1" x14ac:dyDescent="0.5">
      <c r="A2" s="27"/>
      <c r="B2" s="87"/>
      <c r="C2" s="87" t="s">
        <v>58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8"/>
      <c r="P2" s="88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1"/>
      <c r="AK2" s="31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8"/>
      <c r="AW2" s="28"/>
      <c r="AX2" s="28"/>
      <c r="AY2" s="28"/>
      <c r="AZ2" s="29"/>
      <c r="BA2" s="29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1.5" thickBot="1" x14ac:dyDescent="0.5">
      <c r="A3" s="27"/>
      <c r="B3" s="87"/>
      <c r="C3" s="87"/>
      <c r="D3" s="87"/>
      <c r="E3" s="87"/>
      <c r="F3" s="87"/>
      <c r="G3" s="87"/>
      <c r="H3" s="87"/>
      <c r="I3" s="87"/>
      <c r="J3" s="89"/>
      <c r="K3" s="87"/>
      <c r="L3" s="87"/>
      <c r="M3" s="87"/>
      <c r="N3" s="87"/>
      <c r="O3" s="90"/>
      <c r="P3" s="8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39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8"/>
      <c r="AW3" s="28"/>
      <c r="AX3" s="28"/>
      <c r="AY3" s="28"/>
      <c r="AZ3" s="29"/>
      <c r="BA3" s="29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5.75" thickBot="1" x14ac:dyDescent="0.3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8"/>
      <c r="AW4" s="28"/>
      <c r="AX4" s="28"/>
      <c r="AY4" s="28"/>
      <c r="AZ4" s="29"/>
      <c r="BA4" s="29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15.75" thickBot="1" x14ac:dyDescent="0.3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30"/>
      <c r="P5" s="30"/>
      <c r="Q5" s="30"/>
      <c r="R5" s="30"/>
      <c r="S5" s="30"/>
      <c r="T5" s="30"/>
      <c r="U5" s="4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8"/>
      <c r="AW5" s="28"/>
      <c r="AX5" s="28"/>
      <c r="AY5" s="28"/>
      <c r="AZ5" s="29"/>
      <c r="BA5" s="29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x14ac:dyDescent="0.25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159" t="s">
        <v>44</v>
      </c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1"/>
      <c r="AT6" s="27"/>
      <c r="AU6" s="27"/>
      <c r="AV6" s="28"/>
      <c r="AW6" s="28"/>
      <c r="AX6" s="28"/>
      <c r="AY6" s="28"/>
      <c r="AZ6" s="29"/>
      <c r="BA6" s="29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15.75" thickBot="1" x14ac:dyDescent="0.3">
      <c r="A7" s="27"/>
      <c r="B7" s="27"/>
      <c r="C7" s="157" t="s">
        <v>45</v>
      </c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30"/>
      <c r="Z7" s="30"/>
      <c r="AA7" s="30"/>
      <c r="AB7" s="30"/>
      <c r="AC7" s="30"/>
      <c r="AD7" s="30"/>
      <c r="AE7" s="30"/>
      <c r="AF7" s="162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4"/>
      <c r="AT7" s="27"/>
      <c r="AU7" s="27"/>
      <c r="AV7" s="28"/>
      <c r="AW7" s="28"/>
      <c r="AX7" s="28"/>
      <c r="AY7" s="28"/>
      <c r="AZ7" s="29"/>
      <c r="BA7" s="29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x14ac:dyDescent="0.25">
      <c r="A8" s="27"/>
      <c r="B8" s="2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41">
        <f>COUNTIF(C11:Q20,"=12")</f>
        <v>2</v>
      </c>
      <c r="AW8" s="41">
        <f>COUNTIF(C11:Q21,"=2")</f>
        <v>2</v>
      </c>
      <c r="AX8" s="41"/>
      <c r="AY8" s="41">
        <f>COUNTIF(C11:Q20,"=22")</f>
        <v>0</v>
      </c>
      <c r="AZ8" s="41"/>
      <c r="BA8" s="29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15.75" thickBot="1" x14ac:dyDescent="0.3">
      <c r="A9" s="27"/>
      <c r="B9" s="27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41">
        <f>COUNTIF(C11:Q20,"=13")</f>
        <v>1</v>
      </c>
      <c r="AW9" s="41">
        <f>COUNTIF(C11:Q20,"=3")</f>
        <v>2</v>
      </c>
      <c r="AX9" s="41"/>
      <c r="AY9" s="41">
        <f>COUNTIF(C11:Q20,"=23")</f>
        <v>0</v>
      </c>
      <c r="AZ9" s="41"/>
      <c r="BA9" s="29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15.75" thickBot="1" x14ac:dyDescent="0.3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5" t="s">
        <v>16</v>
      </c>
      <c r="AA10" s="27"/>
      <c r="AB10" s="27"/>
      <c r="AC10" s="165" t="s">
        <v>17</v>
      </c>
      <c r="AD10" s="166"/>
      <c r="AE10" s="166"/>
      <c r="AF10" s="166"/>
      <c r="AG10" s="31"/>
      <c r="AH10" s="25" t="s">
        <v>16</v>
      </c>
      <c r="AI10" s="27"/>
      <c r="AJ10" s="27"/>
      <c r="AK10" s="165" t="s">
        <v>17</v>
      </c>
      <c r="AL10" s="166"/>
      <c r="AM10" s="166"/>
      <c r="AN10" s="166"/>
      <c r="AO10" s="27"/>
      <c r="AP10" s="25" t="s">
        <v>16</v>
      </c>
      <c r="AQ10" s="31"/>
      <c r="AR10" s="165" t="s">
        <v>17</v>
      </c>
      <c r="AS10" s="166"/>
      <c r="AT10" s="166"/>
      <c r="AU10" s="166"/>
      <c r="AV10" s="41">
        <f>COUNTIF(C11:Q20,"=14")</f>
        <v>2</v>
      </c>
      <c r="AW10" s="41">
        <f>COUNTIF(C11:Q20,"=4")</f>
        <v>1</v>
      </c>
      <c r="AX10" s="41"/>
      <c r="AY10" s="41">
        <f>COUNTIF(C11:Q20,"=24")</f>
        <v>0</v>
      </c>
      <c r="AZ10" s="41"/>
      <c r="BA10" s="29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15.75" x14ac:dyDescent="0.3">
      <c r="A11" s="84" t="s">
        <v>47</v>
      </c>
      <c r="B11" s="85"/>
      <c r="C11" s="73">
        <v>1</v>
      </c>
      <c r="D11" s="73">
        <v>2</v>
      </c>
      <c r="E11" s="73">
        <v>3</v>
      </c>
      <c r="F11" s="73">
        <v>4</v>
      </c>
      <c r="G11" s="73">
        <v>5</v>
      </c>
      <c r="H11" s="73">
        <v>6</v>
      </c>
      <c r="I11" s="73">
        <v>7</v>
      </c>
      <c r="J11" s="73">
        <v>8</v>
      </c>
      <c r="K11" s="73">
        <v>9</v>
      </c>
      <c r="L11" s="73">
        <v>10</v>
      </c>
      <c r="M11" s="73">
        <v>11</v>
      </c>
      <c r="N11" s="73">
        <v>12</v>
      </c>
      <c r="O11" s="73">
        <v>13</v>
      </c>
      <c r="P11" s="73">
        <v>14</v>
      </c>
      <c r="Q11" s="73">
        <v>15</v>
      </c>
      <c r="R11" s="27"/>
      <c r="S11" s="83" t="s">
        <v>18</v>
      </c>
      <c r="T11" s="83"/>
      <c r="U11" s="83"/>
      <c r="V11" s="27"/>
      <c r="W11" s="27"/>
      <c r="X11" s="27"/>
      <c r="Y11" s="27"/>
      <c r="Z11" s="74">
        <v>1</v>
      </c>
      <c r="AA11" s="27"/>
      <c r="AB11" s="27"/>
      <c r="AC11" s="3" t="str">
        <f>IF(AW1&gt;0,AW1&amp;"  VEZ(ES)","")</f>
        <v>1  VEZ(ES)</v>
      </c>
      <c r="AD11" s="4"/>
      <c r="AE11" s="4"/>
      <c r="AF11" s="5"/>
      <c r="AG11" s="32"/>
      <c r="AH11" s="77">
        <v>11</v>
      </c>
      <c r="AI11" s="27"/>
      <c r="AJ11" s="27"/>
      <c r="AK11" s="3" t="str">
        <f>IF(AV1&gt;0,AV1&amp;"  VEZ(ES)","")</f>
        <v>1  VEZ(ES)</v>
      </c>
      <c r="AL11" s="4"/>
      <c r="AM11" s="4"/>
      <c r="AN11" s="5"/>
      <c r="AO11" s="27"/>
      <c r="AP11" s="80">
        <v>21</v>
      </c>
      <c r="AQ11" s="30"/>
      <c r="AR11" s="3" t="str">
        <f>IF(AY1&gt;0,AY1&amp;"  VEZ(ES)","")</f>
        <v/>
      </c>
      <c r="AS11" s="6"/>
      <c r="AT11" s="4"/>
      <c r="AU11" s="7"/>
      <c r="AV11" s="41">
        <f>COUNTIF(C11:Q20,"=15")</f>
        <v>2</v>
      </c>
      <c r="AW11" s="41">
        <f>COUNTIF(C11:Q20,"=5")</f>
        <v>2</v>
      </c>
      <c r="AX11" s="41"/>
      <c r="AY11" s="41">
        <f>COUNTIF(C11:Q20,"=25")</f>
        <v>0</v>
      </c>
      <c r="AZ11" s="41"/>
      <c r="BA11" s="29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15.75" x14ac:dyDescent="0.3">
      <c r="A12" s="84" t="s">
        <v>48</v>
      </c>
      <c r="B12" s="85"/>
      <c r="C12" s="73">
        <v>2</v>
      </c>
      <c r="D12" s="73">
        <v>3</v>
      </c>
      <c r="E12" s="73">
        <v>5</v>
      </c>
      <c r="F12" s="73">
        <v>7</v>
      </c>
      <c r="G12" s="73">
        <v>8</v>
      </c>
      <c r="H12" s="73">
        <v>9</v>
      </c>
      <c r="I12" s="73">
        <v>10</v>
      </c>
      <c r="J12" s="73">
        <v>12</v>
      </c>
      <c r="K12" s="73">
        <v>14</v>
      </c>
      <c r="L12" s="73">
        <v>15</v>
      </c>
      <c r="M12" s="73">
        <v>16</v>
      </c>
      <c r="N12" s="73">
        <v>17</v>
      </c>
      <c r="O12" s="73">
        <v>18</v>
      </c>
      <c r="P12" s="73">
        <v>19</v>
      </c>
      <c r="Q12" s="73">
        <v>20</v>
      </c>
      <c r="R12" s="27"/>
      <c r="S12" s="83" t="s">
        <v>19</v>
      </c>
      <c r="T12" s="83"/>
      <c r="U12" s="83"/>
      <c r="V12" s="27"/>
      <c r="W12" s="27"/>
      <c r="X12" s="27"/>
      <c r="Y12" s="27"/>
      <c r="Z12" s="75">
        <v>2</v>
      </c>
      <c r="AA12" s="27"/>
      <c r="AB12" s="27"/>
      <c r="AC12" s="8" t="str">
        <f t="shared" ref="AC12:AC20" si="0">IF(AW8&gt;0,AW8&amp;"  VEZ(ES)","")</f>
        <v>2  VEZ(ES)</v>
      </c>
      <c r="AD12" s="9"/>
      <c r="AE12" s="9"/>
      <c r="AF12" s="10"/>
      <c r="AG12" s="32"/>
      <c r="AH12" s="78">
        <v>12</v>
      </c>
      <c r="AI12" s="27"/>
      <c r="AJ12" s="27"/>
      <c r="AK12" s="8" t="str">
        <f t="shared" ref="AK12:AK20" si="1">IF(AV8&gt;0,AV8&amp;"  VEZ(ES)","")</f>
        <v>2  VEZ(ES)</v>
      </c>
      <c r="AL12" s="9"/>
      <c r="AM12" s="9"/>
      <c r="AN12" s="10"/>
      <c r="AO12" s="31"/>
      <c r="AP12" s="81">
        <v>22</v>
      </c>
      <c r="AQ12" s="30"/>
      <c r="AR12" s="8" t="str">
        <f>IF(AY8&gt;0,AY8&amp;"  VEZ(ES)","")</f>
        <v/>
      </c>
      <c r="AS12" s="11"/>
      <c r="AT12" s="9"/>
      <c r="AU12" s="12"/>
      <c r="AV12" s="41">
        <f>COUNTIF(C11:Q20,"=16")</f>
        <v>1</v>
      </c>
      <c r="AW12" s="41">
        <f>COUNTIF(C11:Q20,"=6")</f>
        <v>1</v>
      </c>
      <c r="AX12" s="41"/>
      <c r="AY12" s="41"/>
      <c r="AZ12" s="41"/>
      <c r="BA12" s="29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15.75" x14ac:dyDescent="0.3">
      <c r="A13" s="84" t="s">
        <v>49</v>
      </c>
      <c r="B13" s="85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27"/>
      <c r="S13" s="83" t="s">
        <v>20</v>
      </c>
      <c r="T13" s="83"/>
      <c r="U13" s="83"/>
      <c r="V13" s="27"/>
      <c r="W13" s="27"/>
      <c r="X13" s="27"/>
      <c r="Y13" s="27"/>
      <c r="Z13" s="75">
        <v>3</v>
      </c>
      <c r="AA13" s="27"/>
      <c r="AB13" s="27"/>
      <c r="AC13" s="13" t="str">
        <f t="shared" si="0"/>
        <v>2  VEZ(ES)</v>
      </c>
      <c r="AD13" s="14"/>
      <c r="AE13" s="14"/>
      <c r="AF13" s="15"/>
      <c r="AG13" s="32"/>
      <c r="AH13" s="78">
        <v>13</v>
      </c>
      <c r="AI13" s="27"/>
      <c r="AJ13" s="27"/>
      <c r="AK13" s="13" t="str">
        <f t="shared" si="1"/>
        <v>1  VEZ(ES)</v>
      </c>
      <c r="AL13" s="14"/>
      <c r="AM13" s="14"/>
      <c r="AN13" s="15"/>
      <c r="AO13" s="27"/>
      <c r="AP13" s="81">
        <v>23</v>
      </c>
      <c r="AQ13" s="30"/>
      <c r="AR13" s="13" t="str">
        <f>IF(AY9&gt;0,AY9&amp;"  VEZ(ES)","")</f>
        <v/>
      </c>
      <c r="AS13" s="16"/>
      <c r="AT13" s="14"/>
      <c r="AU13" s="17"/>
      <c r="AV13" s="41">
        <f>COUNTIF(C11:Q20,"=17")</f>
        <v>1</v>
      </c>
      <c r="AW13" s="41">
        <f>COUNTIF(C11:Q20,"=7")</f>
        <v>2</v>
      </c>
      <c r="AX13" s="41"/>
      <c r="AY13" s="41"/>
      <c r="AZ13" s="41"/>
      <c r="BA13" s="29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15.75" x14ac:dyDescent="0.3">
      <c r="A14" s="84" t="s">
        <v>50</v>
      </c>
      <c r="B14" s="85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27"/>
      <c r="S14" s="83" t="s">
        <v>21</v>
      </c>
      <c r="T14" s="83"/>
      <c r="U14" s="83"/>
      <c r="V14" s="27"/>
      <c r="W14" s="27"/>
      <c r="X14" s="27"/>
      <c r="Y14" s="27"/>
      <c r="Z14" s="75">
        <v>4</v>
      </c>
      <c r="AA14" s="27"/>
      <c r="AB14" s="27"/>
      <c r="AC14" s="8" t="str">
        <f t="shared" si="0"/>
        <v>1  VEZ(ES)</v>
      </c>
      <c r="AD14" s="9"/>
      <c r="AE14" s="9"/>
      <c r="AF14" s="10"/>
      <c r="AG14" s="32"/>
      <c r="AH14" s="78">
        <v>14</v>
      </c>
      <c r="AI14" s="27"/>
      <c r="AJ14" s="27"/>
      <c r="AK14" s="8" t="str">
        <f t="shared" si="1"/>
        <v>2  VEZ(ES)</v>
      </c>
      <c r="AL14" s="9"/>
      <c r="AM14" s="9"/>
      <c r="AN14" s="10"/>
      <c r="AO14" s="27"/>
      <c r="AP14" s="81">
        <v>24</v>
      </c>
      <c r="AQ14" s="30"/>
      <c r="AR14" s="8" t="str">
        <f>IF(AY10&gt;0,AY10&amp;"  VEZ(ES)","")</f>
        <v/>
      </c>
      <c r="AS14" s="11"/>
      <c r="AT14" s="9"/>
      <c r="AU14" s="12"/>
      <c r="AV14" s="41">
        <f>COUNTIF(C11:Q20,"=18")</f>
        <v>1</v>
      </c>
      <c r="AW14" s="41">
        <f>COUNTIF(C11:Q20,"=8")</f>
        <v>2</v>
      </c>
      <c r="AX14" s="41"/>
      <c r="AY14" s="41"/>
      <c r="AZ14" s="41"/>
      <c r="BA14" s="29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6.5" thickBot="1" x14ac:dyDescent="0.35">
      <c r="A15" s="84" t="s">
        <v>51</v>
      </c>
      <c r="B15" s="85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27"/>
      <c r="S15" s="83" t="s">
        <v>22</v>
      </c>
      <c r="T15" s="83"/>
      <c r="U15" s="83"/>
      <c r="V15" s="27"/>
      <c r="W15" s="27"/>
      <c r="X15" s="27"/>
      <c r="Y15" s="27"/>
      <c r="Z15" s="75">
        <v>5</v>
      </c>
      <c r="AA15" s="27"/>
      <c r="AB15" s="27"/>
      <c r="AC15" s="13" t="str">
        <f t="shared" si="0"/>
        <v>2  VEZ(ES)</v>
      </c>
      <c r="AD15" s="14"/>
      <c r="AE15" s="14"/>
      <c r="AF15" s="15"/>
      <c r="AG15" s="32"/>
      <c r="AH15" s="78">
        <v>15</v>
      </c>
      <c r="AI15" s="27"/>
      <c r="AJ15" s="27"/>
      <c r="AK15" s="13" t="str">
        <f t="shared" si="1"/>
        <v>2  VEZ(ES)</v>
      </c>
      <c r="AL15" s="14"/>
      <c r="AM15" s="14"/>
      <c r="AN15" s="15"/>
      <c r="AO15" s="27"/>
      <c r="AP15" s="82">
        <v>25</v>
      </c>
      <c r="AQ15" s="30"/>
      <c r="AR15" s="18" t="str">
        <f>IF(AY11&gt;0,AY11&amp;"  VEZ(ES)","")</f>
        <v/>
      </c>
      <c r="AS15" s="19"/>
      <c r="AT15" s="20"/>
      <c r="AU15" s="21"/>
      <c r="AV15" s="41">
        <f>COUNTIF(C11:Q20,"=19")</f>
        <v>1</v>
      </c>
      <c r="AW15" s="41">
        <f>COUNTIF(C11:Q20,"=9")</f>
        <v>2</v>
      </c>
      <c r="AX15" s="41"/>
      <c r="AY15" s="41"/>
      <c r="AZ15" s="41"/>
      <c r="BA15" s="29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15.75" x14ac:dyDescent="0.3">
      <c r="A16" s="84" t="s">
        <v>52</v>
      </c>
      <c r="B16" s="85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27"/>
      <c r="S16" s="83" t="s">
        <v>23</v>
      </c>
      <c r="T16" s="83"/>
      <c r="U16" s="83"/>
      <c r="V16" s="27"/>
      <c r="W16" s="27"/>
      <c r="X16" s="27"/>
      <c r="Y16" s="27"/>
      <c r="Z16" s="75">
        <v>6</v>
      </c>
      <c r="AA16" s="27"/>
      <c r="AB16" s="27"/>
      <c r="AC16" s="8" t="str">
        <f t="shared" si="0"/>
        <v>1  VEZ(ES)</v>
      </c>
      <c r="AD16" s="9"/>
      <c r="AE16" s="9"/>
      <c r="AF16" s="10"/>
      <c r="AG16" s="32"/>
      <c r="AH16" s="78">
        <v>16</v>
      </c>
      <c r="AI16" s="27"/>
      <c r="AJ16" s="27"/>
      <c r="AK16" s="8" t="str">
        <f t="shared" si="1"/>
        <v>1  VEZ(ES)</v>
      </c>
      <c r="AL16" s="9"/>
      <c r="AM16" s="9"/>
      <c r="AN16" s="10"/>
      <c r="AO16" s="27"/>
      <c r="AP16" s="27"/>
      <c r="AQ16" s="27"/>
      <c r="AR16" s="27"/>
      <c r="AS16" s="27"/>
      <c r="AT16" s="29"/>
      <c r="AU16" s="27"/>
      <c r="AV16" s="41">
        <f>COUNTIF(C11:Q20,"=20")</f>
        <v>1</v>
      </c>
      <c r="AW16" s="41">
        <f>COUNTIF(C11:Q20,"=10")</f>
        <v>2</v>
      </c>
      <c r="AX16" s="41"/>
      <c r="AY16" s="41"/>
      <c r="AZ16" s="41"/>
      <c r="BA16" s="29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15.75" x14ac:dyDescent="0.3">
      <c r="A17" s="84" t="s">
        <v>53</v>
      </c>
      <c r="B17" s="85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27"/>
      <c r="S17" s="83" t="s">
        <v>24</v>
      </c>
      <c r="T17" s="83"/>
      <c r="U17" s="83"/>
      <c r="V17" s="27"/>
      <c r="W17" s="27"/>
      <c r="X17" s="27"/>
      <c r="Y17" s="27"/>
      <c r="Z17" s="75">
        <v>7</v>
      </c>
      <c r="AA17" s="27"/>
      <c r="AB17" s="27"/>
      <c r="AC17" s="13" t="str">
        <f t="shared" si="0"/>
        <v>2  VEZ(ES)</v>
      </c>
      <c r="AD17" s="14"/>
      <c r="AE17" s="14"/>
      <c r="AF17" s="15"/>
      <c r="AG17" s="32"/>
      <c r="AH17" s="78">
        <v>17</v>
      </c>
      <c r="AI17" s="27"/>
      <c r="AJ17" s="27"/>
      <c r="AK17" s="13" t="str">
        <f t="shared" si="1"/>
        <v>1  VEZ(ES)</v>
      </c>
      <c r="AL17" s="14"/>
      <c r="AM17" s="14"/>
      <c r="AN17" s="15"/>
      <c r="AO17" s="27"/>
      <c r="AP17" s="27"/>
      <c r="AQ17" s="27"/>
      <c r="AR17" s="27"/>
      <c r="AS17" s="27"/>
      <c r="AT17" s="29"/>
      <c r="AU17" s="27"/>
      <c r="AV17" s="41"/>
      <c r="AW17" s="41"/>
      <c r="AX17" s="41"/>
      <c r="AY17" s="41"/>
      <c r="AZ17" s="41"/>
      <c r="BA17" s="29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15.75" x14ac:dyDescent="0.3">
      <c r="A18" s="84" t="s">
        <v>54</v>
      </c>
      <c r="B18" s="85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27"/>
      <c r="S18" s="83" t="s">
        <v>25</v>
      </c>
      <c r="T18" s="83"/>
      <c r="U18" s="83"/>
      <c r="V18" s="27"/>
      <c r="W18" s="27"/>
      <c r="X18" s="27"/>
      <c r="Y18" s="27"/>
      <c r="Z18" s="75">
        <v>8</v>
      </c>
      <c r="AA18" s="27"/>
      <c r="AB18" s="27"/>
      <c r="AC18" s="8" t="str">
        <f t="shared" si="0"/>
        <v>2  VEZ(ES)</v>
      </c>
      <c r="AD18" s="9"/>
      <c r="AE18" s="9"/>
      <c r="AF18" s="10"/>
      <c r="AG18" s="32"/>
      <c r="AH18" s="78">
        <v>18</v>
      </c>
      <c r="AI18" s="27"/>
      <c r="AJ18" s="27"/>
      <c r="AK18" s="8" t="str">
        <f t="shared" si="1"/>
        <v>1  VEZ(ES)</v>
      </c>
      <c r="AL18" s="9"/>
      <c r="AM18" s="9"/>
      <c r="AN18" s="10"/>
      <c r="AO18" s="27"/>
      <c r="AP18" s="27"/>
      <c r="AQ18" s="27"/>
      <c r="AR18" s="27"/>
      <c r="AS18" s="27"/>
      <c r="AT18" s="29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15.75" x14ac:dyDescent="0.3">
      <c r="A19" s="84" t="s">
        <v>55</v>
      </c>
      <c r="B19" s="85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27"/>
      <c r="S19" s="83" t="s">
        <v>26</v>
      </c>
      <c r="T19" s="83"/>
      <c r="U19" s="83"/>
      <c r="V19" s="27"/>
      <c r="W19" s="27"/>
      <c r="X19" s="27"/>
      <c r="Y19" s="27"/>
      <c r="Z19" s="75">
        <v>9</v>
      </c>
      <c r="AA19" s="27"/>
      <c r="AB19" s="27"/>
      <c r="AC19" s="13" t="str">
        <f t="shared" si="0"/>
        <v>2  VEZ(ES)</v>
      </c>
      <c r="AD19" s="14"/>
      <c r="AE19" s="14"/>
      <c r="AF19" s="15"/>
      <c r="AG19" s="32"/>
      <c r="AH19" s="78">
        <v>19</v>
      </c>
      <c r="AI19" s="27"/>
      <c r="AJ19" s="27"/>
      <c r="AK19" s="13" t="str">
        <f t="shared" si="1"/>
        <v>1  VEZ(ES)</v>
      </c>
      <c r="AL19" s="14"/>
      <c r="AM19" s="14"/>
      <c r="AN19" s="15"/>
      <c r="AO19" s="27"/>
      <c r="AP19" s="27"/>
      <c r="AQ19" s="27"/>
      <c r="AR19" s="27"/>
      <c r="AS19" s="27"/>
      <c r="AT19" s="29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16.5" thickBot="1" x14ac:dyDescent="0.35">
      <c r="A20" s="84" t="s">
        <v>56</v>
      </c>
      <c r="B20" s="85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27"/>
      <c r="S20" s="83" t="s">
        <v>27</v>
      </c>
      <c r="T20" s="83"/>
      <c r="U20" s="83"/>
      <c r="V20" s="27"/>
      <c r="W20" s="27"/>
      <c r="X20" s="27"/>
      <c r="Y20" s="27"/>
      <c r="Z20" s="76">
        <v>10</v>
      </c>
      <c r="AA20" s="27"/>
      <c r="AB20" s="27"/>
      <c r="AC20" s="22" t="str">
        <f t="shared" si="0"/>
        <v>2  VEZ(ES)</v>
      </c>
      <c r="AD20" s="23"/>
      <c r="AE20" s="23"/>
      <c r="AF20" s="24"/>
      <c r="AG20" s="32"/>
      <c r="AH20" s="79">
        <v>20</v>
      </c>
      <c r="AI20" s="27"/>
      <c r="AJ20" s="27"/>
      <c r="AK20" s="22" t="str">
        <f t="shared" si="1"/>
        <v>1  VEZ(ES)</v>
      </c>
      <c r="AL20" s="23"/>
      <c r="AM20" s="23"/>
      <c r="AN20" s="24"/>
      <c r="AO20" s="27"/>
      <c r="AP20" s="27"/>
      <c r="AQ20" s="27"/>
      <c r="AR20" s="27"/>
      <c r="AS20" s="27"/>
      <c r="AT20" s="29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x14ac:dyDescent="0.25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x14ac:dyDescent="0.25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x14ac:dyDescent="0.25">
      <c r="A24" s="27"/>
      <c r="B24" s="27"/>
      <c r="C24" s="27"/>
      <c r="D24" s="27"/>
      <c r="E24" s="2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x14ac:dyDescent="0.25">
      <c r="A25" s="27"/>
      <c r="B25" s="27"/>
      <c r="C25" s="27"/>
      <c r="D25" s="27"/>
      <c r="E25" s="27"/>
      <c r="F25" s="34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x14ac:dyDescent="0.25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x14ac:dyDescent="0.25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x14ac:dyDescent="0.25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x14ac:dyDescent="0.25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x14ac:dyDescent="0.25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35"/>
      <c r="P30" s="27"/>
      <c r="Q30" s="35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x14ac:dyDescent="0.25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x14ac:dyDescent="0.25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x14ac:dyDescent="0.2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x14ac:dyDescent="0.2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x14ac:dyDescent="0.2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x14ac:dyDescent="0.25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x14ac:dyDescent="0.2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x14ac:dyDescent="0.25">
      <c r="A41" s="27"/>
      <c r="B41" s="86" t="s">
        <v>57</v>
      </c>
      <c r="C41" s="86"/>
      <c r="D41" s="86"/>
      <c r="E41" s="86"/>
      <c r="F41" s="86"/>
      <c r="G41" s="86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 x14ac:dyDescent="0.2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 x14ac:dyDescent="0.2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 x14ac:dyDescent="0.25">
      <c r="A56" s="1"/>
      <c r="B56" s="1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 x14ac:dyDescent="0.25">
      <c r="A57" s="1"/>
      <c r="B57" s="1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 x14ac:dyDescent="0.25">
      <c r="A58" s="1"/>
      <c r="B58" s="1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 x14ac:dyDescent="0.25">
      <c r="A59" s="1"/>
      <c r="B59" s="1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 x14ac:dyDescent="0.25">
      <c r="A60" s="1"/>
      <c r="B60" s="1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 x14ac:dyDescent="0.25">
      <c r="A61" s="1"/>
      <c r="B61" s="1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 x14ac:dyDescent="0.25">
      <c r="A62" s="1"/>
      <c r="B62" s="1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 x14ac:dyDescent="0.25">
      <c r="A63" s="1"/>
      <c r="B63" s="1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 x14ac:dyDescent="0.25">
      <c r="A64" s="1"/>
      <c r="B64" s="1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 x14ac:dyDescent="0.25">
      <c r="A65" s="1"/>
      <c r="B65" s="1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 x14ac:dyDescent="0.25">
      <c r="A66" s="1"/>
      <c r="B66" s="1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 ht="15.75" thickBot="1" x14ac:dyDescent="0.3">
      <c r="A67" s="1"/>
      <c r="B67" s="1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7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 ht="15.75" thickBot="1" x14ac:dyDescent="0.3">
      <c r="A68" s="1"/>
      <c r="B68" s="1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7"/>
      <c r="O68" s="36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8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 x14ac:dyDescent="0.25">
      <c r="A69" s="1"/>
      <c r="B69" s="1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 x14ac:dyDescent="0.25">
      <c r="A70" s="1"/>
      <c r="B70" s="1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 x14ac:dyDescent="0.25">
      <c r="A71" s="1"/>
      <c r="B71" s="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 x14ac:dyDescent="0.25">
      <c r="A72" s="1"/>
      <c r="B72" s="1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 x14ac:dyDescent="0.25">
      <c r="A73" s="1"/>
      <c r="B73" s="1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 x14ac:dyDescent="0.25">
      <c r="A74" s="1"/>
      <c r="B74" s="1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 x14ac:dyDescent="0.25">
      <c r="A75" s="1"/>
      <c r="B75" s="1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 x14ac:dyDescent="0.25">
      <c r="A76" s="1"/>
      <c r="B76" s="1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 x14ac:dyDescent="0.25">
      <c r="A77" s="1"/>
      <c r="B77" s="1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 x14ac:dyDescent="0.25">
      <c r="A78" s="1"/>
      <c r="B78" s="1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 x14ac:dyDescent="0.25">
      <c r="A79" s="1"/>
      <c r="B79" s="1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 x14ac:dyDescent="0.25">
      <c r="A80" s="1"/>
      <c r="B80" s="1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 x14ac:dyDescent="0.25">
      <c r="A81" s="1"/>
      <c r="B81" s="1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 x14ac:dyDescent="0.25">
      <c r="A82" s="1"/>
      <c r="B82" s="1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 x14ac:dyDescent="0.25">
      <c r="A83" s="1"/>
      <c r="B83" s="1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 x14ac:dyDescent="0.25">
      <c r="A84" s="1"/>
      <c r="B84" s="1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 x14ac:dyDescent="0.25">
      <c r="A85" s="1"/>
      <c r="B85" s="1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 x14ac:dyDescent="0.25">
      <c r="A86" s="1"/>
      <c r="B86" s="1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 x14ac:dyDescent="0.25">
      <c r="A87" s="1"/>
      <c r="B87" s="1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 x14ac:dyDescent="0.25">
      <c r="A88" s="1"/>
      <c r="B88" s="1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 x14ac:dyDescent="0.25">
      <c r="A89" s="1"/>
      <c r="B89" s="1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 x14ac:dyDescent="0.25">
      <c r="A90" s="1"/>
      <c r="B90" s="1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 x14ac:dyDescent="0.25">
      <c r="A91" s="1"/>
      <c r="B91" s="1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 x14ac:dyDescent="0.25">
      <c r="A92" s="1"/>
      <c r="B92" s="1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 x14ac:dyDescent="0.25">
      <c r="A93" s="1"/>
      <c r="B93" s="1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 x14ac:dyDescent="0.25">
      <c r="A94" s="1"/>
      <c r="B94" s="1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 x14ac:dyDescent="0.25">
      <c r="A95" s="1"/>
      <c r="B95" s="1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 x14ac:dyDescent="0.25">
      <c r="A96" s="1"/>
      <c r="B96" s="1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 x14ac:dyDescent="0.25">
      <c r="A97" s="1"/>
      <c r="B97" s="1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 x14ac:dyDescent="0.25">
      <c r="A98" s="1"/>
      <c r="B98" s="1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 x14ac:dyDescent="0.25">
      <c r="A99" s="1"/>
      <c r="B99" s="1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 x14ac:dyDescent="0.25">
      <c r="A100" s="1"/>
      <c r="B100" s="1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 x14ac:dyDescent="0.25">
      <c r="A101" s="1"/>
      <c r="B101" s="1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 x14ac:dyDescent="0.25">
      <c r="A102" s="1"/>
      <c r="B102" s="1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 x14ac:dyDescent="0.25">
      <c r="A103" s="1"/>
      <c r="B103" s="1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 x14ac:dyDescent="0.25">
      <c r="A104" s="1"/>
      <c r="B104" s="1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 x14ac:dyDescent="0.25">
      <c r="A105" s="1"/>
      <c r="B105" s="1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 x14ac:dyDescent="0.25">
      <c r="A106" s="1"/>
      <c r="B106" s="1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 x14ac:dyDescent="0.25">
      <c r="A107" s="1"/>
      <c r="B107" s="1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 x14ac:dyDescent="0.25">
      <c r="A108" s="1"/>
      <c r="B108" s="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 x14ac:dyDescent="0.25">
      <c r="A109" s="1"/>
      <c r="B109" s="1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 x14ac:dyDescent="0.25">
      <c r="A110" s="1"/>
      <c r="B110" s="1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 x14ac:dyDescent="0.25">
      <c r="A111" s="1"/>
      <c r="B111" s="1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 x14ac:dyDescent="0.25">
      <c r="A112" s="1"/>
      <c r="B112" s="1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 x14ac:dyDescent="0.25">
      <c r="A113" s="1"/>
      <c r="B113" s="1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 x14ac:dyDescent="0.25">
      <c r="A114" s="1"/>
      <c r="B114" s="1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 x14ac:dyDescent="0.25">
      <c r="A115" s="1"/>
      <c r="B115" s="1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 x14ac:dyDescent="0.25">
      <c r="A116" s="1"/>
      <c r="B116" s="1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 x14ac:dyDescent="0.25">
      <c r="A117" s="1"/>
      <c r="B117" s="1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 x14ac:dyDescent="0.25">
      <c r="A118" s="1"/>
      <c r="B118" s="1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 x14ac:dyDescent="0.25">
      <c r="A119" s="1"/>
      <c r="B119" s="1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 x14ac:dyDescent="0.25">
      <c r="A120" s="1"/>
      <c r="B120" s="1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 x14ac:dyDescent="0.25">
      <c r="A121" s="1"/>
      <c r="B121" s="1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 x14ac:dyDescent="0.25">
      <c r="A122" s="1"/>
      <c r="B122" s="1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 x14ac:dyDescent="0.25">
      <c r="A123" s="1"/>
      <c r="B123" s="1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 x14ac:dyDescent="0.25">
      <c r="A124" s="1"/>
      <c r="B124" s="1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 x14ac:dyDescent="0.25">
      <c r="A125" s="1"/>
      <c r="B125" s="1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 x14ac:dyDescent="0.25">
      <c r="A126" s="1"/>
      <c r="B126" s="1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 x14ac:dyDescent="0.25">
      <c r="A127" s="1"/>
      <c r="B127" s="1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 x14ac:dyDescent="0.25">
      <c r="A128" s="1"/>
      <c r="B128" s="1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 x14ac:dyDescent="0.25">
      <c r="A129" s="1"/>
      <c r="B129" s="1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 x14ac:dyDescent="0.25">
      <c r="A130" s="1"/>
      <c r="B130" s="1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 x14ac:dyDescent="0.25">
      <c r="A131" s="1"/>
      <c r="B131" s="1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 x14ac:dyDescent="0.25">
      <c r="A132" s="1"/>
      <c r="B132" s="1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 x14ac:dyDescent="0.25">
      <c r="A133" s="1"/>
      <c r="B133" s="1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 x14ac:dyDescent="0.25">
      <c r="A134" s="1"/>
      <c r="B134" s="1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 x14ac:dyDescent="0.25">
      <c r="A135" s="1"/>
      <c r="B135" s="1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 x14ac:dyDescent="0.25">
      <c r="A136" s="1"/>
      <c r="B136" s="1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 x14ac:dyDescent="0.25">
      <c r="A137" s="1"/>
      <c r="B137" s="1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 x14ac:dyDescent="0.25">
      <c r="A138" s="1"/>
      <c r="B138" s="1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 x14ac:dyDescent="0.25">
      <c r="A139" s="1"/>
      <c r="B139" s="1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 x14ac:dyDescent="0.25">
      <c r="A140" s="1"/>
      <c r="B140" s="1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 x14ac:dyDescent="0.25">
      <c r="A141" s="1"/>
      <c r="B141" s="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 x14ac:dyDescent="0.25">
      <c r="A142" s="1"/>
      <c r="B142" s="1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 x14ac:dyDescent="0.25">
      <c r="A143" s="1"/>
      <c r="B143" s="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 x14ac:dyDescent="0.25">
      <c r="A144" s="1"/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 x14ac:dyDescent="0.25">
      <c r="A145" s="1"/>
      <c r="B145" s="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 x14ac:dyDescent="0.25">
      <c r="A146" s="1"/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 x14ac:dyDescent="0.25">
      <c r="A147" s="1"/>
      <c r="B147" s="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 x14ac:dyDescent="0.25">
      <c r="A148" s="1"/>
      <c r="B148" s="1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 x14ac:dyDescent="0.25">
      <c r="A149" s="1"/>
      <c r="B149" s="1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 x14ac:dyDescent="0.25">
      <c r="A150" s="1"/>
      <c r="B150" s="1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 x14ac:dyDescent="0.25">
      <c r="A151" s="1"/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 x14ac:dyDescent="0.25">
      <c r="A152" s="1"/>
      <c r="B152" s="1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 x14ac:dyDescent="0.25">
      <c r="A153" s="1"/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 x14ac:dyDescent="0.25">
      <c r="A154" s="1"/>
      <c r="B154" s="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 x14ac:dyDescent="0.25">
      <c r="A155" s="1"/>
      <c r="B155" s="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 x14ac:dyDescent="0.25">
      <c r="A156" s="1"/>
      <c r="B156" s="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 x14ac:dyDescent="0.25">
      <c r="A157" s="1"/>
      <c r="B157" s="1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 x14ac:dyDescent="0.25">
      <c r="A158" s="1"/>
      <c r="B158" s="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 x14ac:dyDescent="0.25">
      <c r="A159" s="1"/>
      <c r="B159" s="1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 x14ac:dyDescent="0.25">
      <c r="A160" s="1"/>
      <c r="B160" s="1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 x14ac:dyDescent="0.25">
      <c r="A161" s="1"/>
      <c r="B161" s="1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 x14ac:dyDescent="0.25">
      <c r="A162" s="1"/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 x14ac:dyDescent="0.25">
      <c r="A163" s="1"/>
      <c r="B163" s="1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 x14ac:dyDescent="0.25">
      <c r="A164" s="1"/>
      <c r="B164" s="1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 x14ac:dyDescent="0.25">
      <c r="A165" s="1"/>
      <c r="B165" s="1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 x14ac:dyDescent="0.25">
      <c r="A166" s="1"/>
      <c r="B166" s="1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 x14ac:dyDescent="0.25">
      <c r="A167" s="1"/>
      <c r="B167" s="1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 x14ac:dyDescent="0.25">
      <c r="A168" s="1"/>
      <c r="B168" s="1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 x14ac:dyDescent="0.25">
      <c r="A169" s="1"/>
      <c r="B169" s="1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 x14ac:dyDescent="0.25">
      <c r="A170" s="1"/>
      <c r="B170" s="1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 x14ac:dyDescent="0.25">
      <c r="A171" s="1"/>
      <c r="B171" s="1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 x14ac:dyDescent="0.25">
      <c r="A172" s="1"/>
      <c r="B172" s="1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 x14ac:dyDescent="0.25">
      <c r="A173" s="1"/>
      <c r="B173" s="1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 x14ac:dyDescent="0.25">
      <c r="A174" s="1"/>
      <c r="B174" s="1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 x14ac:dyDescent="0.25">
      <c r="A175" s="1"/>
      <c r="B175" s="1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 x14ac:dyDescent="0.25">
      <c r="A176" s="1"/>
      <c r="B176" s="1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 x14ac:dyDescent="0.25">
      <c r="A177" s="1"/>
      <c r="B177" s="1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 x14ac:dyDescent="0.25">
      <c r="A178" s="1"/>
      <c r="B178" s="1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 x14ac:dyDescent="0.25">
      <c r="A179" s="1"/>
      <c r="B179" s="1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 x14ac:dyDescent="0.25">
      <c r="A180" s="1"/>
      <c r="B180" s="1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 x14ac:dyDescent="0.25">
      <c r="A181" s="1"/>
      <c r="B181" s="1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 x14ac:dyDescent="0.25">
      <c r="A182" s="1"/>
      <c r="B182" s="1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 x14ac:dyDescent="0.25">
      <c r="A183" s="1"/>
      <c r="B183" s="1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 x14ac:dyDescent="0.25">
      <c r="A184" s="1"/>
      <c r="B184" s="1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 x14ac:dyDescent="0.25">
      <c r="A185" s="1"/>
      <c r="B185" s="1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 x14ac:dyDescent="0.25">
      <c r="A186" s="1"/>
      <c r="B186" s="1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 x14ac:dyDescent="0.25">
      <c r="A187" s="1"/>
      <c r="B187" s="1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 x14ac:dyDescent="0.25">
      <c r="A188" s="1"/>
      <c r="B188" s="1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 x14ac:dyDescent="0.25">
      <c r="A189" s="1"/>
      <c r="B189" s="1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 x14ac:dyDescent="0.25">
      <c r="A190" s="1"/>
      <c r="B190" s="1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 x14ac:dyDescent="0.25">
      <c r="A191" s="1"/>
      <c r="B191" s="1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 x14ac:dyDescent="0.25">
      <c r="A192" s="1"/>
      <c r="B192" s="1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 x14ac:dyDescent="0.25">
      <c r="A193" s="1"/>
      <c r="B193" s="1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 x14ac:dyDescent="0.25">
      <c r="A194" s="1"/>
      <c r="B194" s="1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 x14ac:dyDescent="0.25">
      <c r="A195" s="1"/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 x14ac:dyDescent="0.25">
      <c r="A196" s="1"/>
      <c r="B196" s="1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 x14ac:dyDescent="0.25">
      <c r="A197" s="1"/>
      <c r="B197" s="1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 x14ac:dyDescent="0.25">
      <c r="A198" s="1"/>
      <c r="B198" s="1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 x14ac:dyDescent="0.25">
      <c r="A199" s="1"/>
      <c r="B199" s="1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 x14ac:dyDescent="0.25">
      <c r="A200" s="1"/>
      <c r="B200" s="1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 x14ac:dyDescent="0.25">
      <c r="A201" s="1"/>
      <c r="B201" s="1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 x14ac:dyDescent="0.25">
      <c r="A202" s="1"/>
      <c r="B202" s="1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 x14ac:dyDescent="0.25">
      <c r="A203" s="1"/>
      <c r="B203" s="1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 x14ac:dyDescent="0.25">
      <c r="A204" s="1"/>
      <c r="B204" s="1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 x14ac:dyDescent="0.25">
      <c r="A205" s="1"/>
      <c r="B205" s="1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 x14ac:dyDescent="0.25">
      <c r="A206" s="1"/>
      <c r="B206" s="1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 x14ac:dyDescent="0.25">
      <c r="A207" s="1"/>
      <c r="B207" s="1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 x14ac:dyDescent="0.25">
      <c r="A208" s="1"/>
      <c r="B208" s="1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 x14ac:dyDescent="0.25">
      <c r="A209" s="1"/>
      <c r="B209" s="1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 x14ac:dyDescent="0.25">
      <c r="A210" s="1"/>
      <c r="B210" s="1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 x14ac:dyDescent="0.25">
      <c r="A211" s="1"/>
      <c r="B211" s="1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 x14ac:dyDescent="0.25">
      <c r="A212" s="1"/>
      <c r="B212" s="1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 x14ac:dyDescent="0.25">
      <c r="A213" s="1"/>
      <c r="B213" s="1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 x14ac:dyDescent="0.25">
      <c r="A214" s="1"/>
      <c r="B214" s="1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 x14ac:dyDescent="0.25">
      <c r="A215" s="1"/>
      <c r="B215" s="1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 x14ac:dyDescent="0.25">
      <c r="A216" s="1"/>
      <c r="B216" s="1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 x14ac:dyDescent="0.25">
      <c r="A217" s="1"/>
      <c r="B217" s="1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 x14ac:dyDescent="0.25">
      <c r="A218" s="1"/>
      <c r="B218" s="1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 x14ac:dyDescent="0.25">
      <c r="A219" s="1"/>
      <c r="B219" s="1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 x14ac:dyDescent="0.25">
      <c r="A220" s="1"/>
      <c r="B220" s="1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 x14ac:dyDescent="0.25">
      <c r="A221" s="1"/>
      <c r="B221" s="1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 x14ac:dyDescent="0.25">
      <c r="A222" s="1"/>
      <c r="B222" s="1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 x14ac:dyDescent="0.25">
      <c r="A223" s="1"/>
      <c r="B223" s="1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 x14ac:dyDescent="0.25">
      <c r="A224" s="1"/>
      <c r="B224" s="1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 x14ac:dyDescent="0.25">
      <c r="A225" s="1"/>
      <c r="B225" s="1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 x14ac:dyDescent="0.25">
      <c r="A226" s="1"/>
      <c r="B226" s="1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 x14ac:dyDescent="0.25">
      <c r="A227" s="1"/>
      <c r="B227" s="1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 x14ac:dyDescent="0.25">
      <c r="A228" s="1"/>
      <c r="B228" s="1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 x14ac:dyDescent="0.25">
      <c r="A229" s="1"/>
      <c r="B229" s="1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 x14ac:dyDescent="0.25">
      <c r="A230" s="1"/>
      <c r="B230" s="1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 x14ac:dyDescent="0.25">
      <c r="A231" s="1"/>
      <c r="B231" s="1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 x14ac:dyDescent="0.25">
      <c r="A232" s="1"/>
      <c r="B232" s="1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 x14ac:dyDescent="0.25">
      <c r="A233" s="1"/>
      <c r="B233" s="1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 x14ac:dyDescent="0.25">
      <c r="A234" s="1"/>
      <c r="B234" s="1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 x14ac:dyDescent="0.25">
      <c r="A235" s="1"/>
      <c r="B235" s="1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 x14ac:dyDescent="0.25">
      <c r="A236" s="1"/>
      <c r="B236" s="1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 x14ac:dyDescent="0.25">
      <c r="A237" s="1"/>
      <c r="B237" s="1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 x14ac:dyDescent="0.25">
      <c r="A238" s="1"/>
      <c r="B238" s="1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 x14ac:dyDescent="0.25">
      <c r="A239" s="1"/>
      <c r="B239" s="1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 x14ac:dyDescent="0.25">
      <c r="A240" s="1"/>
      <c r="B240" s="1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 x14ac:dyDescent="0.25">
      <c r="A241" s="1"/>
      <c r="B241" s="1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 x14ac:dyDescent="0.25">
      <c r="A242" s="1"/>
      <c r="B242" s="1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 x14ac:dyDescent="0.25">
      <c r="A243" s="1"/>
      <c r="B243" s="1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 x14ac:dyDescent="0.25">
      <c r="A244" s="1"/>
      <c r="B244" s="1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 x14ac:dyDescent="0.25">
      <c r="A245" s="1"/>
      <c r="B245" s="1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 x14ac:dyDescent="0.25">
      <c r="A246" s="1"/>
      <c r="B246" s="1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 x14ac:dyDescent="0.25">
      <c r="A247" s="1"/>
      <c r="B247" s="1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 x14ac:dyDescent="0.25">
      <c r="A248" s="1"/>
      <c r="B248" s="1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 x14ac:dyDescent="0.25">
      <c r="A249" s="1"/>
      <c r="B249" s="1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 x14ac:dyDescent="0.25">
      <c r="A250" s="1"/>
      <c r="B250" s="1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 x14ac:dyDescent="0.25">
      <c r="A251" s="1"/>
      <c r="B251" s="1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 x14ac:dyDescent="0.25">
      <c r="A252" s="1"/>
      <c r="B252" s="1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 x14ac:dyDescent="0.25">
      <c r="A253" s="1"/>
      <c r="B253" s="1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 x14ac:dyDescent="0.25">
      <c r="A254" s="1"/>
      <c r="B254" s="1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 x14ac:dyDescent="0.25">
      <c r="A255" s="1"/>
      <c r="B255" s="1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 x14ac:dyDescent="0.25">
      <c r="A256" s="1"/>
      <c r="B256" s="1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 x14ac:dyDescent="0.25">
      <c r="A257" s="1"/>
      <c r="B257" s="1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 x14ac:dyDescent="0.25">
      <c r="A258" s="1"/>
      <c r="B258" s="1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 x14ac:dyDescent="0.25">
      <c r="A259" s="1"/>
      <c r="B259" s="1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 x14ac:dyDescent="0.25">
      <c r="A260" s="1"/>
      <c r="B260" s="1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 x14ac:dyDescent="0.25">
      <c r="A261" s="1"/>
      <c r="B261" s="1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 x14ac:dyDescent="0.25">
      <c r="A262" s="1"/>
      <c r="B262" s="1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 x14ac:dyDescent="0.25">
      <c r="A263" s="1"/>
      <c r="B263" s="1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 x14ac:dyDescent="0.25">
      <c r="A264" s="1"/>
      <c r="B264" s="1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 x14ac:dyDescent="0.25">
      <c r="A265" s="1"/>
      <c r="B265" s="1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 x14ac:dyDescent="0.25">
      <c r="A266" s="1"/>
      <c r="B266" s="1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 x14ac:dyDescent="0.25">
      <c r="A267" s="1"/>
      <c r="B267" s="1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 x14ac:dyDescent="0.25">
      <c r="A268" s="1"/>
      <c r="B268" s="1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 x14ac:dyDescent="0.25">
      <c r="A269" s="1"/>
      <c r="B269" s="1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 x14ac:dyDescent="0.25">
      <c r="A270" s="1"/>
      <c r="B270" s="1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 x14ac:dyDescent="0.25">
      <c r="A271" s="1"/>
      <c r="B271" s="1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 x14ac:dyDescent="0.25">
      <c r="A272" s="1"/>
      <c r="B272" s="1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 x14ac:dyDescent="0.25">
      <c r="A273" s="1"/>
      <c r="B273" s="1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 x14ac:dyDescent="0.25">
      <c r="A274" s="1"/>
      <c r="B274" s="1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 x14ac:dyDescent="0.25">
      <c r="A275" s="1"/>
      <c r="B275" s="1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 x14ac:dyDescent="0.25">
      <c r="A276" s="1"/>
      <c r="B276" s="1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 x14ac:dyDescent="0.25">
      <c r="A277" s="1"/>
      <c r="B277" s="1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 x14ac:dyDescent="0.25">
      <c r="A278" s="1"/>
      <c r="B278" s="1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 x14ac:dyDescent="0.25">
      <c r="A279" s="1"/>
      <c r="B279" s="1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 x14ac:dyDescent="0.25">
      <c r="A280" s="1"/>
      <c r="B280" s="1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 x14ac:dyDescent="0.25">
      <c r="A281" s="1"/>
      <c r="B281" s="1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 x14ac:dyDescent="0.25">
      <c r="A282" s="1"/>
      <c r="B282" s="1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 x14ac:dyDescent="0.25">
      <c r="A283" s="1"/>
      <c r="B283" s="1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 x14ac:dyDescent="0.25">
      <c r="A284" s="1"/>
      <c r="B284" s="1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 x14ac:dyDescent="0.25">
      <c r="A285" s="1"/>
      <c r="B285" s="1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 x14ac:dyDescent="0.25">
      <c r="A286" s="1"/>
      <c r="B286" s="1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 x14ac:dyDescent="0.25">
      <c r="A287" s="1"/>
      <c r="B287" s="1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 x14ac:dyDescent="0.25">
      <c r="A288" s="1"/>
      <c r="B288" s="1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 x14ac:dyDescent="0.25">
      <c r="A289" s="1"/>
      <c r="B289" s="1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 x14ac:dyDescent="0.25">
      <c r="A290" s="1"/>
      <c r="B290" s="1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 x14ac:dyDescent="0.25">
      <c r="A291" s="1"/>
      <c r="B291" s="1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 x14ac:dyDescent="0.25">
      <c r="A292" s="1"/>
      <c r="B292" s="1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 x14ac:dyDescent="0.25">
      <c r="A293" s="1"/>
      <c r="B293" s="1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 x14ac:dyDescent="0.25">
      <c r="A294" s="1"/>
      <c r="B294" s="1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 x14ac:dyDescent="0.25">
      <c r="A295" s="1"/>
      <c r="B295" s="1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 x14ac:dyDescent="0.25">
      <c r="A296" s="1"/>
      <c r="B296" s="1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 x14ac:dyDescent="0.25">
      <c r="A297" s="1"/>
      <c r="B297" s="1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 x14ac:dyDescent="0.25">
      <c r="A298" s="1"/>
      <c r="B298" s="1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 x14ac:dyDescent="0.25">
      <c r="A299" s="1"/>
      <c r="B299" s="1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 x14ac:dyDescent="0.25">
      <c r="A300" s="1"/>
      <c r="B300" s="1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 x14ac:dyDescent="0.25">
      <c r="A301" s="1"/>
      <c r="B301" s="1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 x14ac:dyDescent="0.25">
      <c r="A302" s="1"/>
      <c r="B302" s="1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 x14ac:dyDescent="0.25">
      <c r="A303" s="1"/>
      <c r="B303" s="1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 x14ac:dyDescent="0.25">
      <c r="A304" s="1"/>
      <c r="B304" s="1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 x14ac:dyDescent="0.25">
      <c r="A305" s="1"/>
      <c r="B305" s="1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 x14ac:dyDescent="0.25">
      <c r="A306" s="1"/>
      <c r="B306" s="1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 x14ac:dyDescent="0.25">
      <c r="A307" s="1"/>
      <c r="B307" s="1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 x14ac:dyDescent="0.25">
      <c r="A308" s="1"/>
      <c r="B308" s="1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 x14ac:dyDescent="0.25">
      <c r="A309" s="1"/>
      <c r="B309" s="1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 x14ac:dyDescent="0.25">
      <c r="A310" s="1"/>
      <c r="B310" s="1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 x14ac:dyDescent="0.25">
      <c r="A311" s="1"/>
      <c r="B311" s="1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 x14ac:dyDescent="0.25">
      <c r="A312" s="1"/>
      <c r="B312" s="1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 x14ac:dyDescent="0.25">
      <c r="A313" s="1"/>
      <c r="B313" s="1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 x14ac:dyDescent="0.25">
      <c r="A314" s="1"/>
      <c r="B314" s="1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 x14ac:dyDescent="0.25">
      <c r="A315" s="1"/>
      <c r="B315" s="1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 x14ac:dyDescent="0.25">
      <c r="A316" s="1"/>
      <c r="B316" s="1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 x14ac:dyDescent="0.25">
      <c r="A317" s="1"/>
      <c r="B317" s="1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 x14ac:dyDescent="0.25"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 x14ac:dyDescent="0.25"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 x14ac:dyDescent="0.25"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3:261" x14ac:dyDescent="0.25"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3:261" x14ac:dyDescent="0.25"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3:261" x14ac:dyDescent="0.25"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3:261" x14ac:dyDescent="0.25"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3:261" x14ac:dyDescent="0.25"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3:261" x14ac:dyDescent="0.25"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3:261" x14ac:dyDescent="0.25"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3:261" x14ac:dyDescent="0.25"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3:261" x14ac:dyDescent="0.25"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3:261" x14ac:dyDescent="0.25"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3:261" x14ac:dyDescent="0.25"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3:261" x14ac:dyDescent="0.25"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3:261" x14ac:dyDescent="0.25"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3:261" x14ac:dyDescent="0.25"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3:261" x14ac:dyDescent="0.25"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3:261" x14ac:dyDescent="0.25"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3:261" x14ac:dyDescent="0.25"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3:261" x14ac:dyDescent="0.25"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3:261" x14ac:dyDescent="0.25"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3:261" x14ac:dyDescent="0.25"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3:261" x14ac:dyDescent="0.25"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3:261" x14ac:dyDescent="0.25"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3:261" x14ac:dyDescent="0.25"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3:261" x14ac:dyDescent="0.25"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3:261" x14ac:dyDescent="0.25"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3:261" x14ac:dyDescent="0.25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3:261" x14ac:dyDescent="0.25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3:261" x14ac:dyDescent="0.25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3:261" x14ac:dyDescent="0.25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3:261" x14ac:dyDescent="0.25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3:261" x14ac:dyDescent="0.25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3:261" x14ac:dyDescent="0.25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3:261" x14ac:dyDescent="0.25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3:261" x14ac:dyDescent="0.25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3:261" x14ac:dyDescent="0.25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3:261" x14ac:dyDescent="0.25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3:261" x14ac:dyDescent="0.25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3:261" x14ac:dyDescent="0.25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3:261" x14ac:dyDescent="0.25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3:261" x14ac:dyDescent="0.25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3:261" x14ac:dyDescent="0.25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3:261" x14ac:dyDescent="0.25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3:261" x14ac:dyDescent="0.25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3:261" x14ac:dyDescent="0.25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3:261" x14ac:dyDescent="0.25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3:261" x14ac:dyDescent="0.25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3:261" x14ac:dyDescent="0.25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3:261" x14ac:dyDescent="0.25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3:261" x14ac:dyDescent="0.25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3:261" x14ac:dyDescent="0.25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3:261" x14ac:dyDescent="0.25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3:261" x14ac:dyDescent="0.25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3:261" x14ac:dyDescent="0.25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3:261" x14ac:dyDescent="0.25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3:261" x14ac:dyDescent="0.25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3:261" x14ac:dyDescent="0.25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3:261" x14ac:dyDescent="0.25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3:261" x14ac:dyDescent="0.25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3:261" x14ac:dyDescent="0.25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3:261" x14ac:dyDescent="0.25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3:261" x14ac:dyDescent="0.25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3:261" x14ac:dyDescent="0.25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3:261" x14ac:dyDescent="0.25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3:261" x14ac:dyDescent="0.25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3:261" x14ac:dyDescent="0.25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3:261" x14ac:dyDescent="0.25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3:261" x14ac:dyDescent="0.25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3:261" x14ac:dyDescent="0.25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3:261" x14ac:dyDescent="0.25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3:261" x14ac:dyDescent="0.25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3:261" x14ac:dyDescent="0.25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3:261" x14ac:dyDescent="0.25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3:261" x14ac:dyDescent="0.25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3:261" x14ac:dyDescent="0.25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3:261" x14ac:dyDescent="0.25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3:261" x14ac:dyDescent="0.25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3:261" x14ac:dyDescent="0.25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3:261" x14ac:dyDescent="0.25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3:261" x14ac:dyDescent="0.25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3:261" x14ac:dyDescent="0.25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3:261" x14ac:dyDescent="0.25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</row>
    <row r="402" spans="3:261" x14ac:dyDescent="0.25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</row>
    <row r="403" spans="3:261" x14ac:dyDescent="0.25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</row>
    <row r="404" spans="3:261" x14ac:dyDescent="0.25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</row>
    <row r="405" spans="3:261" x14ac:dyDescent="0.25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</row>
    <row r="406" spans="3:261" x14ac:dyDescent="0.25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</row>
    <row r="407" spans="3:261" x14ac:dyDescent="0.25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</row>
    <row r="408" spans="3:261" x14ac:dyDescent="0.25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</row>
    <row r="409" spans="3:261" x14ac:dyDescent="0.25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</row>
    <row r="410" spans="3:261" x14ac:dyDescent="0.25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</row>
    <row r="411" spans="3:261" x14ac:dyDescent="0.25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</row>
    <row r="412" spans="3:261" x14ac:dyDescent="0.25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</row>
    <row r="413" spans="3:261" x14ac:dyDescent="0.25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</row>
    <row r="414" spans="3:261" x14ac:dyDescent="0.25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</row>
    <row r="415" spans="3:261" x14ac:dyDescent="0.25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</row>
    <row r="416" spans="3:261" x14ac:dyDescent="0.25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</row>
    <row r="417" spans="3:261" x14ac:dyDescent="0.25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</row>
    <row r="418" spans="3:261" x14ac:dyDescent="0.25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</row>
    <row r="419" spans="3:261" x14ac:dyDescent="0.25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</row>
    <row r="420" spans="3:261" x14ac:dyDescent="0.25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</row>
    <row r="421" spans="3:261" x14ac:dyDescent="0.25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</row>
    <row r="422" spans="3:261" x14ac:dyDescent="0.25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</row>
    <row r="423" spans="3:261" x14ac:dyDescent="0.25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</row>
    <row r="424" spans="3:261" x14ac:dyDescent="0.25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</row>
    <row r="425" spans="3:261" x14ac:dyDescent="0.25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</row>
    <row r="426" spans="3:261" x14ac:dyDescent="0.25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</row>
    <row r="427" spans="3:261" x14ac:dyDescent="0.25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</row>
    <row r="428" spans="3:261" x14ac:dyDescent="0.25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</row>
    <row r="429" spans="3:261" x14ac:dyDescent="0.25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</row>
    <row r="430" spans="3:261" x14ac:dyDescent="0.25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</row>
    <row r="431" spans="3:261" x14ac:dyDescent="0.25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</row>
    <row r="432" spans="3:261" x14ac:dyDescent="0.25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</row>
    <row r="433" spans="3:261" x14ac:dyDescent="0.25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</row>
    <row r="434" spans="3:261" x14ac:dyDescent="0.25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</row>
    <row r="435" spans="3:261" x14ac:dyDescent="0.25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</row>
    <row r="436" spans="3:261" x14ac:dyDescent="0.25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</row>
    <row r="437" spans="3:261" x14ac:dyDescent="0.25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</row>
    <row r="438" spans="3:261" x14ac:dyDescent="0.25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</row>
    <row r="439" spans="3:261" x14ac:dyDescent="0.25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</row>
    <row r="440" spans="3:261" x14ac:dyDescent="0.25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</row>
    <row r="441" spans="3:261" x14ac:dyDescent="0.25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</row>
    <row r="442" spans="3:261" x14ac:dyDescent="0.25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</row>
    <row r="443" spans="3:261" x14ac:dyDescent="0.25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</row>
    <row r="444" spans="3:261" x14ac:dyDescent="0.25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</row>
    <row r="445" spans="3:261" x14ac:dyDescent="0.25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</row>
    <row r="446" spans="3:261" x14ac:dyDescent="0.25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</row>
    <row r="447" spans="3:261" x14ac:dyDescent="0.25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</row>
    <row r="448" spans="3:261" x14ac:dyDescent="0.25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</row>
    <row r="449" spans="3:261" x14ac:dyDescent="0.25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</row>
    <row r="450" spans="3:261" x14ac:dyDescent="0.25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</row>
    <row r="451" spans="3:261" x14ac:dyDescent="0.25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</row>
    <row r="452" spans="3:261" x14ac:dyDescent="0.25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</row>
    <row r="453" spans="3:261" x14ac:dyDescent="0.25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</row>
    <row r="454" spans="3:261" x14ac:dyDescent="0.25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</row>
    <row r="455" spans="3:261" x14ac:dyDescent="0.25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</row>
    <row r="456" spans="3:261" x14ac:dyDescent="0.25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</row>
    <row r="457" spans="3:261" x14ac:dyDescent="0.25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</row>
    <row r="458" spans="3:261" x14ac:dyDescent="0.25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</row>
    <row r="459" spans="3:261" x14ac:dyDescent="0.25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</row>
    <row r="460" spans="3:261" x14ac:dyDescent="0.25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</row>
    <row r="461" spans="3:261" x14ac:dyDescent="0.25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</row>
    <row r="462" spans="3:261" x14ac:dyDescent="0.25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</row>
    <row r="463" spans="3:261" x14ac:dyDescent="0.25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</row>
    <row r="464" spans="3:261" x14ac:dyDescent="0.25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</row>
    <row r="465" spans="3:261" x14ac:dyDescent="0.25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</row>
    <row r="466" spans="3:261" x14ac:dyDescent="0.25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</row>
    <row r="467" spans="3:261" x14ac:dyDescent="0.25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</row>
    <row r="468" spans="3:261" x14ac:dyDescent="0.25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</row>
    <row r="469" spans="3:261" x14ac:dyDescent="0.25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</row>
    <row r="470" spans="3:261" x14ac:dyDescent="0.25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</row>
    <row r="471" spans="3:261" x14ac:dyDescent="0.25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</row>
    <row r="472" spans="3:261" x14ac:dyDescent="0.25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</row>
    <row r="473" spans="3:261" x14ac:dyDescent="0.25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</row>
    <row r="474" spans="3:261" x14ac:dyDescent="0.25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</row>
    <row r="475" spans="3:261" x14ac:dyDescent="0.25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</row>
    <row r="476" spans="3:261" x14ac:dyDescent="0.25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</row>
    <row r="477" spans="3:261" x14ac:dyDescent="0.25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</row>
    <row r="478" spans="3:261" x14ac:dyDescent="0.25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</row>
    <row r="479" spans="3:261" x14ac:dyDescent="0.25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</row>
    <row r="480" spans="3:261" x14ac:dyDescent="0.25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</row>
    <row r="481" spans="3:261" x14ac:dyDescent="0.25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</row>
    <row r="482" spans="3:261" x14ac:dyDescent="0.25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</row>
    <row r="483" spans="3:261" x14ac:dyDescent="0.25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</row>
    <row r="484" spans="3:261" x14ac:dyDescent="0.25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</row>
    <row r="485" spans="3:261" x14ac:dyDescent="0.25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</row>
    <row r="486" spans="3:261" x14ac:dyDescent="0.25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</row>
    <row r="487" spans="3:261" x14ac:dyDescent="0.25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</row>
    <row r="488" spans="3:261" x14ac:dyDescent="0.25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</row>
    <row r="489" spans="3:261" x14ac:dyDescent="0.25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</row>
    <row r="490" spans="3:261" x14ac:dyDescent="0.25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</row>
    <row r="491" spans="3:261" x14ac:dyDescent="0.25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</row>
    <row r="492" spans="3:261" x14ac:dyDescent="0.25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</row>
    <row r="493" spans="3:261" x14ac:dyDescent="0.25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</row>
    <row r="494" spans="3:261" x14ac:dyDescent="0.25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</row>
    <row r="495" spans="3:261" x14ac:dyDescent="0.25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</row>
    <row r="496" spans="3:261" x14ac:dyDescent="0.25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</row>
    <row r="497" spans="3:261" x14ac:dyDescent="0.25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</row>
    <row r="498" spans="3:261" x14ac:dyDescent="0.25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</row>
    <row r="499" spans="3:261" x14ac:dyDescent="0.25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</row>
    <row r="500" spans="3:261" x14ac:dyDescent="0.25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</row>
    <row r="501" spans="3:261" x14ac:dyDescent="0.25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</row>
    <row r="502" spans="3:261" x14ac:dyDescent="0.25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</row>
    <row r="503" spans="3:261" x14ac:dyDescent="0.25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</row>
    <row r="504" spans="3:261" x14ac:dyDescent="0.25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</row>
    <row r="505" spans="3:261" x14ac:dyDescent="0.25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</row>
    <row r="506" spans="3:261" x14ac:dyDescent="0.25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</row>
    <row r="507" spans="3:261" x14ac:dyDescent="0.25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</row>
    <row r="508" spans="3:261" x14ac:dyDescent="0.25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</row>
    <row r="509" spans="3:261" x14ac:dyDescent="0.25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</row>
    <row r="510" spans="3:261" x14ac:dyDescent="0.25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</row>
    <row r="511" spans="3:261" x14ac:dyDescent="0.25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</row>
    <row r="512" spans="3:261" x14ac:dyDescent="0.25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</row>
    <row r="513" spans="3:261" x14ac:dyDescent="0.25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</row>
    <row r="514" spans="3:261" x14ac:dyDescent="0.25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</row>
    <row r="515" spans="3:261" x14ac:dyDescent="0.25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</row>
    <row r="516" spans="3:261" x14ac:dyDescent="0.25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</row>
    <row r="517" spans="3:261" x14ac:dyDescent="0.25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</row>
    <row r="518" spans="3:261" x14ac:dyDescent="0.25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</row>
    <row r="519" spans="3:261" x14ac:dyDescent="0.25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</row>
    <row r="520" spans="3:261" x14ac:dyDescent="0.25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</row>
    <row r="521" spans="3:261" x14ac:dyDescent="0.25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</row>
    <row r="522" spans="3:261" x14ac:dyDescent="0.25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</row>
    <row r="523" spans="3:261" x14ac:dyDescent="0.25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</row>
    <row r="524" spans="3:261" x14ac:dyDescent="0.25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</row>
    <row r="525" spans="3:261" x14ac:dyDescent="0.25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</row>
    <row r="526" spans="3:261" x14ac:dyDescent="0.25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</row>
    <row r="527" spans="3:261" x14ac:dyDescent="0.25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</row>
    <row r="528" spans="3:261" x14ac:dyDescent="0.25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</row>
    <row r="529" spans="3:261" x14ac:dyDescent="0.25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</row>
    <row r="530" spans="3:261" x14ac:dyDescent="0.25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</row>
    <row r="531" spans="3:261" x14ac:dyDescent="0.25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</row>
    <row r="532" spans="3:261" x14ac:dyDescent="0.25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</row>
    <row r="533" spans="3:261" x14ac:dyDescent="0.25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</row>
    <row r="534" spans="3:261" x14ac:dyDescent="0.25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</row>
    <row r="535" spans="3:261" x14ac:dyDescent="0.25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</row>
    <row r="536" spans="3:261" x14ac:dyDescent="0.25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</row>
    <row r="537" spans="3:261" x14ac:dyDescent="0.25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</row>
    <row r="538" spans="3:261" x14ac:dyDescent="0.25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</row>
    <row r="539" spans="3:261" x14ac:dyDescent="0.25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</row>
    <row r="540" spans="3:261" x14ac:dyDescent="0.25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</row>
    <row r="541" spans="3:261" x14ac:dyDescent="0.25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</row>
    <row r="542" spans="3:261" x14ac:dyDescent="0.25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</row>
    <row r="543" spans="3:261" x14ac:dyDescent="0.25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</row>
    <row r="544" spans="3:261" x14ac:dyDescent="0.25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</row>
    <row r="545" spans="3:261" x14ac:dyDescent="0.25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</row>
    <row r="546" spans="3:261" x14ac:dyDescent="0.25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</row>
    <row r="547" spans="3:261" x14ac:dyDescent="0.25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</row>
    <row r="548" spans="3:261" x14ac:dyDescent="0.25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</row>
    <row r="549" spans="3:261" x14ac:dyDescent="0.25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</row>
    <row r="550" spans="3:261" x14ac:dyDescent="0.25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</row>
    <row r="551" spans="3:261" x14ac:dyDescent="0.25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</row>
    <row r="552" spans="3:261" x14ac:dyDescent="0.25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</row>
    <row r="553" spans="3:261" x14ac:dyDescent="0.25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</row>
    <row r="554" spans="3:261" x14ac:dyDescent="0.25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</row>
    <row r="555" spans="3:261" x14ac:dyDescent="0.25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</row>
    <row r="556" spans="3:261" x14ac:dyDescent="0.25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</row>
    <row r="557" spans="3:261" x14ac:dyDescent="0.25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</row>
    <row r="558" spans="3:261" x14ac:dyDescent="0.25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</row>
    <row r="559" spans="3:261" x14ac:dyDescent="0.25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</row>
    <row r="560" spans="3:261" x14ac:dyDescent="0.25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</row>
    <row r="561" spans="3:261" x14ac:dyDescent="0.25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</row>
    <row r="562" spans="3:261" x14ac:dyDescent="0.25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</row>
    <row r="563" spans="3:261" x14ac:dyDescent="0.25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</row>
    <row r="564" spans="3:261" x14ac:dyDescent="0.25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</row>
    <row r="565" spans="3:261" x14ac:dyDescent="0.25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</row>
    <row r="566" spans="3:261" x14ac:dyDescent="0.25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</row>
    <row r="567" spans="3:261" x14ac:dyDescent="0.25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</row>
    <row r="568" spans="3:261" x14ac:dyDescent="0.25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</row>
    <row r="569" spans="3:261" x14ac:dyDescent="0.25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</row>
    <row r="570" spans="3:261" x14ac:dyDescent="0.25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</row>
    <row r="571" spans="3:261" x14ac:dyDescent="0.25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</row>
    <row r="572" spans="3:261" x14ac:dyDescent="0.25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</row>
    <row r="573" spans="3:261" x14ac:dyDescent="0.25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</row>
    <row r="574" spans="3:261" x14ac:dyDescent="0.25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</row>
    <row r="575" spans="3:261" x14ac:dyDescent="0.25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</row>
    <row r="576" spans="3:261" x14ac:dyDescent="0.25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</row>
    <row r="577" spans="3:261" x14ac:dyDescent="0.25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</row>
    <row r="578" spans="3:261" x14ac:dyDescent="0.25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</row>
    <row r="579" spans="3:261" x14ac:dyDescent="0.25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</row>
    <row r="580" spans="3:261" x14ac:dyDescent="0.25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</row>
    <row r="581" spans="3:261" x14ac:dyDescent="0.25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</row>
    <row r="582" spans="3:261" x14ac:dyDescent="0.25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</row>
    <row r="583" spans="3:261" x14ac:dyDescent="0.25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</row>
    <row r="584" spans="3:261" x14ac:dyDescent="0.25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</row>
    <row r="585" spans="3:261" x14ac:dyDescent="0.25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</row>
    <row r="586" spans="3:261" x14ac:dyDescent="0.25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</row>
    <row r="587" spans="3:261" x14ac:dyDescent="0.25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</row>
    <row r="588" spans="3:261" x14ac:dyDescent="0.25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</row>
    <row r="589" spans="3:261" x14ac:dyDescent="0.25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</row>
    <row r="590" spans="3:261" x14ac:dyDescent="0.25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</row>
    <row r="591" spans="3:261" x14ac:dyDescent="0.25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</row>
    <row r="592" spans="3:261" x14ac:dyDescent="0.25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</row>
    <row r="593" spans="3:261" x14ac:dyDescent="0.25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</row>
    <row r="594" spans="3:261" x14ac:dyDescent="0.25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</row>
    <row r="595" spans="3:261" x14ac:dyDescent="0.25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</row>
    <row r="596" spans="3:261" x14ac:dyDescent="0.25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</row>
    <row r="597" spans="3:261" x14ac:dyDescent="0.25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</row>
    <row r="598" spans="3:261" x14ac:dyDescent="0.25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</row>
    <row r="599" spans="3:261" x14ac:dyDescent="0.25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</row>
    <row r="600" spans="3:261" x14ac:dyDescent="0.25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</row>
    <row r="601" spans="3:261" x14ac:dyDescent="0.25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</row>
    <row r="602" spans="3:261" x14ac:dyDescent="0.25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</row>
    <row r="603" spans="3:261" x14ac:dyDescent="0.25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</row>
    <row r="604" spans="3:261" x14ac:dyDescent="0.25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</row>
    <row r="605" spans="3:261" x14ac:dyDescent="0.25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</row>
    <row r="606" spans="3:261" x14ac:dyDescent="0.25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</row>
    <row r="607" spans="3:261" x14ac:dyDescent="0.25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</row>
    <row r="608" spans="3:261" x14ac:dyDescent="0.25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</row>
    <row r="609" spans="3:261" x14ac:dyDescent="0.25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</row>
    <row r="610" spans="3:261" x14ac:dyDescent="0.25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</row>
    <row r="611" spans="3:261" x14ac:dyDescent="0.25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</row>
    <row r="612" spans="3:261" x14ac:dyDescent="0.25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</row>
    <row r="613" spans="3:261" x14ac:dyDescent="0.25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</row>
    <row r="614" spans="3:261" x14ac:dyDescent="0.25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</row>
    <row r="615" spans="3:261" x14ac:dyDescent="0.25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</row>
    <row r="616" spans="3:261" x14ac:dyDescent="0.25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</row>
    <row r="617" spans="3:261" x14ac:dyDescent="0.25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</row>
    <row r="618" spans="3:261" x14ac:dyDescent="0.25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</row>
    <row r="619" spans="3:261" x14ac:dyDescent="0.25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</row>
    <row r="620" spans="3:261" x14ac:dyDescent="0.25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</row>
    <row r="621" spans="3:261" x14ac:dyDescent="0.25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</row>
    <row r="622" spans="3:261" x14ac:dyDescent="0.25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</row>
    <row r="623" spans="3:261" x14ac:dyDescent="0.25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</row>
    <row r="624" spans="3:261" x14ac:dyDescent="0.25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</row>
    <row r="625" spans="3:261" x14ac:dyDescent="0.25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</row>
    <row r="626" spans="3:261" x14ac:dyDescent="0.25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</row>
    <row r="627" spans="3:261" x14ac:dyDescent="0.25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</row>
    <row r="628" spans="3:261" x14ac:dyDescent="0.25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</row>
    <row r="629" spans="3:261" x14ac:dyDescent="0.25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</row>
    <row r="630" spans="3:261" x14ac:dyDescent="0.25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</row>
    <row r="631" spans="3:261" x14ac:dyDescent="0.25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</row>
    <row r="632" spans="3:261" x14ac:dyDescent="0.25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</row>
    <row r="633" spans="3:261" x14ac:dyDescent="0.25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</row>
    <row r="634" spans="3:261" x14ac:dyDescent="0.25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</row>
    <row r="635" spans="3:261" x14ac:dyDescent="0.25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</row>
    <row r="636" spans="3:261" x14ac:dyDescent="0.25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</row>
    <row r="637" spans="3:261" x14ac:dyDescent="0.25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</row>
    <row r="638" spans="3:261" x14ac:dyDescent="0.25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</row>
    <row r="639" spans="3:261" x14ac:dyDescent="0.25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</row>
    <row r="640" spans="3:261" x14ac:dyDescent="0.25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</row>
    <row r="641" spans="3:261" x14ac:dyDescent="0.25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</row>
    <row r="642" spans="3:261" x14ac:dyDescent="0.25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</row>
    <row r="643" spans="3:261" x14ac:dyDescent="0.25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</row>
    <row r="644" spans="3:261" x14ac:dyDescent="0.25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</row>
    <row r="645" spans="3:261" x14ac:dyDescent="0.25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</row>
    <row r="646" spans="3:261" x14ac:dyDescent="0.25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</row>
    <row r="647" spans="3:261" x14ac:dyDescent="0.25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</row>
    <row r="648" spans="3:261" x14ac:dyDescent="0.25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</row>
    <row r="649" spans="3:261" x14ac:dyDescent="0.25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</row>
    <row r="650" spans="3:261" x14ac:dyDescent="0.25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</row>
    <row r="651" spans="3:261" x14ac:dyDescent="0.25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</row>
    <row r="652" spans="3:261" x14ac:dyDescent="0.25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</row>
    <row r="653" spans="3:261" x14ac:dyDescent="0.25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</row>
    <row r="654" spans="3:261" x14ac:dyDescent="0.25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</row>
    <row r="655" spans="3:261" x14ac:dyDescent="0.25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</row>
    <row r="656" spans="3:261" x14ac:dyDescent="0.25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</row>
    <row r="657" spans="3:261" x14ac:dyDescent="0.25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</row>
    <row r="658" spans="3:261" x14ac:dyDescent="0.25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</row>
    <row r="659" spans="3:261" x14ac:dyDescent="0.25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</row>
    <row r="660" spans="3:261" x14ac:dyDescent="0.25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</row>
    <row r="661" spans="3:261" x14ac:dyDescent="0.25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</row>
    <row r="662" spans="3:261" x14ac:dyDescent="0.25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</row>
    <row r="663" spans="3:261" x14ac:dyDescent="0.25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</row>
    <row r="664" spans="3:261" x14ac:dyDescent="0.25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</row>
    <row r="665" spans="3:261" x14ac:dyDescent="0.25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</row>
    <row r="666" spans="3:261" x14ac:dyDescent="0.25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</row>
    <row r="667" spans="3:261" x14ac:dyDescent="0.25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</row>
    <row r="668" spans="3:261" x14ac:dyDescent="0.25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</row>
    <row r="669" spans="3:261" x14ac:dyDescent="0.25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</row>
    <row r="670" spans="3:261" x14ac:dyDescent="0.25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</row>
    <row r="671" spans="3:261" x14ac:dyDescent="0.25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</row>
    <row r="672" spans="3:261" x14ac:dyDescent="0.25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</row>
    <row r="673" spans="3:261" x14ac:dyDescent="0.25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</row>
    <row r="674" spans="3:261" x14ac:dyDescent="0.25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</row>
    <row r="675" spans="3:261" x14ac:dyDescent="0.25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</row>
    <row r="676" spans="3:261" x14ac:dyDescent="0.25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</row>
    <row r="677" spans="3:261" x14ac:dyDescent="0.25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</row>
    <row r="678" spans="3:261" x14ac:dyDescent="0.25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</row>
    <row r="679" spans="3:261" x14ac:dyDescent="0.25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</row>
    <row r="680" spans="3:261" x14ac:dyDescent="0.25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</row>
    <row r="681" spans="3:261" x14ac:dyDescent="0.25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</row>
    <row r="682" spans="3:261" x14ac:dyDescent="0.25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</row>
    <row r="683" spans="3:261" x14ac:dyDescent="0.25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</row>
    <row r="684" spans="3:261" x14ac:dyDescent="0.25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</row>
    <row r="685" spans="3:261" x14ac:dyDescent="0.25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</row>
    <row r="686" spans="3:261" x14ac:dyDescent="0.25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</row>
    <row r="687" spans="3:261" x14ac:dyDescent="0.25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</row>
    <row r="688" spans="3:261" x14ac:dyDescent="0.25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</row>
    <row r="689" spans="3:261" x14ac:dyDescent="0.25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</row>
    <row r="690" spans="3:261" x14ac:dyDescent="0.25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</row>
    <row r="691" spans="3:261" x14ac:dyDescent="0.25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</row>
    <row r="692" spans="3:261" x14ac:dyDescent="0.25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</row>
    <row r="693" spans="3:261" x14ac:dyDescent="0.25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</row>
    <row r="694" spans="3:261" x14ac:dyDescent="0.25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</row>
    <row r="695" spans="3:261" x14ac:dyDescent="0.25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</row>
    <row r="696" spans="3:261" x14ac:dyDescent="0.25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</row>
    <row r="697" spans="3:261" x14ac:dyDescent="0.25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</row>
    <row r="698" spans="3:261" x14ac:dyDescent="0.25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</row>
    <row r="699" spans="3:261" x14ac:dyDescent="0.25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</row>
    <row r="700" spans="3:261" x14ac:dyDescent="0.25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</row>
    <row r="701" spans="3:261" x14ac:dyDescent="0.25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</row>
    <row r="702" spans="3:261" x14ac:dyDescent="0.25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</row>
    <row r="703" spans="3:261" x14ac:dyDescent="0.25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</row>
    <row r="704" spans="3:261" x14ac:dyDescent="0.25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</row>
    <row r="705" spans="3:261" x14ac:dyDescent="0.25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</row>
    <row r="706" spans="3:261" x14ac:dyDescent="0.25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</row>
    <row r="707" spans="3:261" x14ac:dyDescent="0.25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</row>
    <row r="708" spans="3:261" x14ac:dyDescent="0.25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</row>
    <row r="709" spans="3:261" x14ac:dyDescent="0.25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</row>
    <row r="710" spans="3:261" x14ac:dyDescent="0.25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</row>
    <row r="711" spans="3:261" x14ac:dyDescent="0.25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</row>
    <row r="712" spans="3:261" x14ac:dyDescent="0.25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</row>
    <row r="713" spans="3:261" x14ac:dyDescent="0.25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</row>
    <row r="714" spans="3:261" x14ac:dyDescent="0.25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</row>
    <row r="715" spans="3:261" x14ac:dyDescent="0.25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</row>
    <row r="716" spans="3:261" x14ac:dyDescent="0.25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</row>
    <row r="717" spans="3:261" x14ac:dyDescent="0.25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</row>
    <row r="718" spans="3:261" x14ac:dyDescent="0.25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</row>
    <row r="719" spans="3:261" x14ac:dyDescent="0.25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</row>
    <row r="720" spans="3:261" x14ac:dyDescent="0.25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</row>
    <row r="721" spans="3:261" x14ac:dyDescent="0.25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</row>
    <row r="722" spans="3:261" x14ac:dyDescent="0.25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</row>
    <row r="723" spans="3:261" x14ac:dyDescent="0.25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</row>
    <row r="724" spans="3:261" x14ac:dyDescent="0.25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</row>
    <row r="725" spans="3:261" x14ac:dyDescent="0.25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</row>
    <row r="726" spans="3:261" x14ac:dyDescent="0.25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</row>
    <row r="727" spans="3:261" x14ac:dyDescent="0.25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</row>
    <row r="728" spans="3:261" x14ac:dyDescent="0.25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</row>
    <row r="729" spans="3:261" x14ac:dyDescent="0.25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</row>
    <row r="730" spans="3:261" x14ac:dyDescent="0.25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</row>
  </sheetData>
  <sheetProtection algorithmName="SHA-512" hashValue="Ops73f+j+j3vUw3FFzWo+chONfa5U2Fa2KvcUWzscxgy9oNcPwul4bfFyUyJLjCZ2q+0UHaMXC04dtBB7ehHGg==" saltValue="mstJaYCTqCsxGfkHmaKJjA==" spinCount="100000" sheet="1" objects="1" scenarios="1"/>
  <mergeCells count="5">
    <mergeCell ref="C7:X9"/>
    <mergeCell ref="AF6:AS7"/>
    <mergeCell ref="AC10:AF10"/>
    <mergeCell ref="AK10:AN10"/>
    <mergeCell ref="AR10:AU10"/>
  </mergeCells>
  <phoneticPr fontId="27" type="noConversion"/>
  <conditionalFormatting sqref="AC11:AF11">
    <cfRule type="cellIs" dxfId="1" priority="3" stopIfTrue="1" operator="between">
      <formula>"NÃO SAIU"</formula>
      <formula>"Ñ SAIU"</formula>
    </cfRule>
  </conditionalFormatting>
  <conditionalFormatting sqref="AC12:AF12">
    <cfRule type="cellIs" dxfId="0" priority="2" stopIfTrue="1" operator="between">
      <formula>"NÃO SAIU"</formula>
      <formula>"NÃO SAIU"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MATRIZ DA SORTE LOTOFACIL</vt:lpstr>
      <vt:lpstr>FREQUENCIAS DA LOTOFÁCIL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DA SORTE LOTOFACIL</dc:title>
  <dc:creator>NINO</dc:creator>
  <cp:keywords>DICAS &amp; LOTERIAS</cp:keywords>
  <cp:lastModifiedBy>NINO</cp:lastModifiedBy>
  <dcterms:created xsi:type="dcterms:W3CDTF">2011-04-18T02:09:21Z</dcterms:created>
  <dcterms:modified xsi:type="dcterms:W3CDTF">2019-07-24T03:43:08Z</dcterms:modified>
  <cp:category>JOGOS LOTERICOS</cp:category>
</cp:coreProperties>
</file>